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share\Public\Departments\Fund\صندوق سرمایه گذاری بازارگردانی گروه دی\گزارش پرتفو ماهانه\پرتفوی بازار\1405\خرداد\"/>
    </mc:Choice>
  </mc:AlternateContent>
  <xr:revisionPtr revIDLastSave="0" documentId="13_ncr:1_{35101103-1EB9-4785-BA80-EDAD7915BB3E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3">اوراق!$A$1:$AM$12</definedName>
    <definedName name="_xlnm.Print_Area" localSheetId="5">درآمد!$A$1:$K$14</definedName>
    <definedName name="_xlnm.Print_Area" localSheetId="9">'درآمد سپرده بانکی'!$A$1:$K$12</definedName>
    <definedName name="_xlnm.Print_Area" localSheetId="8">'درآمد سرمایه گذاری در اوراق به'!$A$1:$S$13</definedName>
    <definedName name="_xlnm.Print_Area" localSheetId="6">'درآمد سرمایه گذاری در سهام'!$A$1:$X$16</definedName>
    <definedName name="_xlnm.Print_Area" localSheetId="7">'درآمد سرمایه گذاری در صندوق'!$A$1:$X$17</definedName>
    <definedName name="_xlnm.Print_Area" localSheetId="11">'درآمد سود سهام'!$A$1:$T$10</definedName>
    <definedName name="_xlnm.Print_Area" localSheetId="15">'درآمد ناشی از تغییر قیمت اوراق'!$A$1:$R$23</definedName>
    <definedName name="_xlnm.Print_Area" localSheetId="14">'درآمد ناشی از فروش'!$A$1:$R$21</definedName>
    <definedName name="_xlnm.Print_Area" localSheetId="10">'سایر درآمدها'!$A$1:$G$11</definedName>
    <definedName name="_xlnm.Print_Area" localSheetId="4">سپرده!$A$1:$M$17</definedName>
    <definedName name="_xlnm.Print_Area" localSheetId="1">سهام!$A$1:$AC$16</definedName>
    <definedName name="_xlnm.Print_Area" localSheetId="12">'سود اوراق بهادار'!$A$1:$U$13</definedName>
    <definedName name="_xlnm.Print_Area" localSheetId="13">'سود سپرده بانکی'!$A$1:$N$13</definedName>
    <definedName name="_xlnm.Print_Area" localSheetId="0">'صورت وضعیت'!$A$1:$C$19</definedName>
    <definedName name="_xlnm.Print_Area" localSheetId="2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0" l="1"/>
  <c r="H16" i="10"/>
  <c r="J11" i="10"/>
  <c r="J12" i="10"/>
  <c r="J13" i="10"/>
  <c r="J14" i="10"/>
  <c r="J15" i="10"/>
  <c r="J10" i="10"/>
  <c r="J9" i="10"/>
  <c r="J16" i="10" l="1"/>
  <c r="J11" i="9"/>
  <c r="J15" i="9"/>
  <c r="J14" i="9"/>
  <c r="J13" i="9"/>
  <c r="J12" i="9"/>
  <c r="H15" i="9"/>
  <c r="J9" i="9"/>
  <c r="J10" i="9"/>
  <c r="F11" i="8" l="1"/>
  <c r="F10" i="8"/>
  <c r="F9" i="8"/>
  <c r="F8" i="8"/>
  <c r="Q22" i="21"/>
  <c r="I22" i="21"/>
  <c r="Q20" i="19"/>
  <c r="I20" i="19"/>
  <c r="O20" i="19"/>
  <c r="M20" i="19"/>
  <c r="K20" i="19"/>
  <c r="G20" i="19"/>
  <c r="E20" i="19"/>
  <c r="C20" i="19"/>
  <c r="U15" i="9"/>
  <c r="S15" i="9"/>
  <c r="Q15" i="9"/>
  <c r="N15" i="9"/>
  <c r="L15" i="9"/>
  <c r="F15" i="9"/>
  <c r="F13" i="8" l="1"/>
  <c r="Q9" i="8" s="1"/>
</calcChain>
</file>

<file path=xl/sharedStrings.xml><?xml version="1.0" encoding="utf-8"?>
<sst xmlns="http://schemas.openxmlformats.org/spreadsheetml/2006/main" count="381" uniqueCount="136">
  <si>
    <t>صندوق سرمایه‌گذاری اختصاصی بازارگردانی گروه دی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</si>
  <si>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</si>
  <si>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</si>
  <si>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</si>
  <si>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</si>
  <si>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</si>
  <si>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</si>
  <si>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</si>
  <si>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</si>
  <si>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</si>
  <si>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</si>
  <si>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</si>
  <si>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</si>
  <si>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</si>
  <si>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</si>
  <si>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</si>
  <si>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</si>
  <si>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</si>
  <si>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</si>
  <si>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دی</t>
  </si>
  <si>
    <t>سرمایه‌گذاری‌بوعلی‌</t>
  </si>
  <si>
    <t>بیمه  دی</t>
  </si>
  <si>
    <t>تولید نیروی برق دماوند</t>
  </si>
  <si>
    <t>بیمه دانا</t>
  </si>
  <si>
    <t>حمل و نقل پتروشیمی( سهامی عام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</si>
  <si>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</si>
  <si>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</si>
  <si>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</si>
  <si>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</si>
  <si>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</si>
  <si>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</si>
  <si>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</si>
  <si>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</si>
  <si>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</si>
  <si>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</si>
  <si>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</si>
  <si>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کارا -د</t>
  </si>
  <si>
    <t>صندوق س.دی سهام-سهام</t>
  </si>
  <si>
    <t>صندوق س. نوع دوم نو ویرا -د</t>
  </si>
  <si>
    <t>صندوق س.پایا ثروت پویا-د</t>
  </si>
  <si>
    <t>صندوق س آوای فردای زاگرس-ثابت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</si>
  <si>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</si>
  <si>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</si>
  <si>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</si>
  <si>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</si>
  <si>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</si>
  <si>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</si>
  <si>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</si>
  <si>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</si>
  <si>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</si>
  <si>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دولت253-ش.خ070311</t>
  </si>
  <si>
    <t>بله</t>
  </si>
  <si>
    <t>1404/09/11</t>
  </si>
  <si>
    <t>1407/03/11</t>
  </si>
  <si>
    <t>مرابحه عام دولت198-ش.خ060524</t>
  </si>
  <si>
    <t>1403/11/24</t>
  </si>
  <si>
    <t>1406/05/24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</si>
  <si>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</si>
  <si>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</si>
  <si>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</si>
  <si>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</si>
  <si>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</si>
  <si>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</si>
  <si>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دی وزرا</t>
  </si>
  <si>
    <t>0.00%</t>
  </si>
  <si>
    <t>سپرده کوتاه مدت بانک دی وزرا</t>
  </si>
  <si>
    <t>0.52%</t>
  </si>
  <si>
    <t>0.01%</t>
  </si>
  <si>
    <t>0.06%</t>
  </si>
  <si>
    <t>0.04%</t>
  </si>
  <si>
    <t>حساب جاری بانک دی پارک ساعی</t>
  </si>
  <si>
    <t>0.02%</t>
  </si>
  <si>
    <t>0.58%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</si>
  <si>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</si>
  <si>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</si>
  <si>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</si>
  <si>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</si>
  <si>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</si>
  <si>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</si>
  <si>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</si>
  <si>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</si>
  <si>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</si>
  <si>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</si>
  <si>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</si>
  <si>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</si>
  <si>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</si>
  <si>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</si>
  <si>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</si>
  <si>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</si>
  <si>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</si>
  <si>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</si>
  <si>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</si>
  <si>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</si>
  <si>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</si>
  <si>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</si>
  <si>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</si>
  <si>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</si>
  <si>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</si>
  <si>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</si>
  <si>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</si>
  <si>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</si>
  <si>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زمرد کوروش-ثابت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</si>
  <si>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</si>
  <si>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</si>
  <si>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</si>
  <si>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</si>
  <si>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دولت268-ش.خ070521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</si>
  <si>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</si>
  <si>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</si>
  <si>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</si>
  <si>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</si>
  <si>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</si>
  <si>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</si>
  <si>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</si>
  <si>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</si>
  <si>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</si>
  <si>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</si>
  <si>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</si>
  <si>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</si>
  <si>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</si>
  <si>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</si>
  <si>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</si>
  <si>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</si>
  <si>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</si>
  <si>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</si>
  <si>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</si>
  <si>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</si>
  <si>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</si>
  <si>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1407/05/21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</si>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</sst>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4"/>
      <color rgb="FF000000"/>
      <name val="Arial"/>
      <family val="2"/>
    </font>
    <font>
      <b/>
      <sz val="14"/>
      <color rgb="FF000000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center" vertical="center"/>
    </xf>
    <xf numFmtId="38" fontId="5" fillId="0" borderId="4" xfId="0" applyNumberFormat="1" applyFont="1" applyFill="1" applyBorder="1" applyAlignment="1">
      <alignment horizontal="center" vertical="center"/>
    </xf>
    <xf numFmtId="40" fontId="5" fillId="0" borderId="2" xfId="0" applyNumberFormat="1" applyFont="1" applyFill="1" applyBorder="1" applyAlignment="1">
      <alignment horizontal="right" vertical="top"/>
    </xf>
    <xf numFmtId="40" fontId="5" fillId="0" borderId="0" xfId="0" applyNumberFormat="1" applyFont="1" applyFill="1" applyAlignment="1">
      <alignment horizontal="right" vertical="top"/>
    </xf>
    <xf numFmtId="40" fontId="5" fillId="0" borderId="4" xfId="0" applyNumberFormat="1" applyFont="1" applyFill="1" applyBorder="1" applyAlignment="1">
      <alignment horizontal="right" vertical="top"/>
    </xf>
    <xf numFmtId="40" fontId="5" fillId="0" borderId="5" xfId="0" applyNumberFormat="1" applyFont="1" applyFill="1" applyBorder="1" applyAlignment="1">
      <alignment horizontal="right" vertical="top"/>
    </xf>
    <xf numFmtId="40" fontId="5" fillId="0" borderId="4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66" fontId="0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top"/>
    </xf>
    <xf numFmtId="3" fontId="9" fillId="0" borderId="2" xfId="0" applyNumberFormat="1" applyFont="1" applyFill="1" applyBorder="1" applyAlignment="1">
      <alignment horizontal="right" vertical="top"/>
    </xf>
    <xf numFmtId="3" fontId="9" fillId="0" borderId="2" xfId="0" applyNumberFormat="1" applyFont="1" applyFill="1" applyBorder="1" applyAlignment="1">
      <alignment horizontal="right" vertical="top"/>
    </xf>
    <xf numFmtId="38" fontId="9" fillId="0" borderId="2" xfId="0" applyNumberFormat="1" applyFont="1" applyFill="1" applyBorder="1" applyAlignment="1">
      <alignment horizontal="right" vertical="top"/>
    </xf>
    <xf numFmtId="4" fontId="9" fillId="0" borderId="2" xfId="0" applyNumberFormat="1" applyFont="1" applyFill="1" applyBorder="1" applyAlignment="1">
      <alignment horizontal="right" vertical="top"/>
    </xf>
    <xf numFmtId="0" fontId="9" fillId="0" borderId="0" xfId="0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 vertical="top"/>
    </xf>
    <xf numFmtId="38" fontId="9" fillId="0" borderId="0" xfId="0" applyNumberFormat="1" applyFont="1" applyFill="1" applyAlignment="1">
      <alignment horizontal="right" vertical="top"/>
    </xf>
    <xf numFmtId="4" fontId="9" fillId="0" borderId="0" xfId="0" applyNumberFormat="1" applyFont="1" applyFill="1" applyAlignment="1">
      <alignment horizontal="right" vertical="top"/>
    </xf>
    <xf numFmtId="0" fontId="9" fillId="0" borderId="4" xfId="0" applyFont="1" applyFill="1" applyBorder="1" applyAlignment="1">
      <alignment horizontal="right" vertical="top"/>
    </xf>
    <xf numFmtId="0" fontId="7" fillId="0" borderId="4" xfId="0" applyFont="1" applyBorder="1" applyAlignment="1">
      <alignment horizontal="left"/>
    </xf>
    <xf numFmtId="3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3" fontId="9" fillId="0" borderId="4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top"/>
    </xf>
    <xf numFmtId="3" fontId="9" fillId="0" borderId="4" xfId="0" applyNumberFormat="1" applyFont="1" applyFill="1" applyBorder="1" applyAlignment="1">
      <alignment horizontal="right" vertical="top"/>
    </xf>
    <xf numFmtId="3" fontId="9" fillId="0" borderId="0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right" vertical="top"/>
    </xf>
    <xf numFmtId="4" fontId="9" fillId="0" borderId="5" xfId="0" applyNumberFormat="1" applyFont="1" applyFill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3" fontId="8" fillId="0" borderId="0" xfId="0" applyNumberFormat="1" applyFont="1" applyFill="1" applyBorder="1" applyAlignment="1">
      <alignment horizontal="right" vertical="top"/>
    </xf>
    <xf numFmtId="3" fontId="8" fillId="0" borderId="5" xfId="0" applyNumberFormat="1" applyFont="1" applyFill="1" applyBorder="1" applyAlignment="1">
      <alignment horizontal="right" vertical="top"/>
    </xf>
    <xf numFmtId="4" fontId="8" fillId="0" borderId="5" xfId="0" applyNumberFormat="1" applyFont="1" applyFill="1" applyBorder="1" applyAlignment="1">
      <alignment horizontal="right" vertical="top"/>
    </xf>
    <xf numFmtId="3" fontId="9" fillId="0" borderId="0" xfId="0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2809876</xdr:colOff>
      <xdr:row>4</xdr:row>
      <xdr:rowOff>466725</xdr:rowOff>
    </xdr:from>
    <xdr:to>
      <xdr:col>2</xdr:col>
      <xdr:colOff>1590676</xdr:colOff>
      <xdr:row>5</xdr:row>
      <xdr:rowOff>715294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2F1D2C-F8DF-491C-8681-4AEFA8000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372324" y="1466850"/>
          <a:ext cx="6657975" cy="1810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="90" zoomScaleNormal="100" zoomScaleSheetLayoutView="90" workbookViewId="0">
      <selection activeCell="B12" sqref="B1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/>
    <row r="2" spans="1:3" ht="21.75" customHeight="1" x14ac:dyDescent="0.2"/>
    <row r="3" spans="1:3" ht="21.75" customHeight="1" x14ac:dyDescent="0.2"/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  <row r="7" spans="1:3" ht="25.5" x14ac:dyDescent="0.2">
      <c r="A7" s="23" t="s">
        <v>0</v>
      </c>
      <c r="B7" s="23"/>
      <c r="C7" s="23"/>
    </row>
    <row r="8" spans="1:3" ht="25.5" x14ac:dyDescent="0.2">
      <c r="A8" s="23" t="s">
        <v>1</v>
      </c>
      <c r="B8" s="23"/>
      <c r="C8" s="23"/>
    </row>
    <row r="9" spans="1:3" ht="25.5" x14ac:dyDescent="0.2">
      <c r="A9" s="23" t="s">
        <v>2</v>
      </c>
      <c r="B9" s="23"/>
      <c r="C9" s="23"/>
    </row>
  </sheetData>
  <mergeCells count="4">
    <mergeCell ref="A7:C7"/>
    <mergeCell ref="A8:C8"/>
    <mergeCell ref="A9:C9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107</v>
      </c>
      <c r="B5" s="25" t="s">
        <v>108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92</v>
      </c>
      <c r="E6" s="26"/>
      <c r="F6" s="26"/>
      <c r="H6" s="26" t="s">
        <v>93</v>
      </c>
      <c r="I6" s="26"/>
      <c r="J6" s="26"/>
    </row>
    <row r="7" spans="1:10" ht="36.4" customHeight="1" x14ac:dyDescent="0.2">
      <c r="A7" s="26" t="s">
        <v>109</v>
      </c>
      <c r="B7" s="26"/>
      <c r="D7" s="18" t="s">
        <v>110</v>
      </c>
      <c r="E7" s="3"/>
      <c r="F7" s="18" t="s">
        <v>111</v>
      </c>
      <c r="H7" s="18" t="s">
        <v>110</v>
      </c>
      <c r="I7" s="3"/>
      <c r="J7" s="18" t="s">
        <v>111</v>
      </c>
    </row>
    <row r="8" spans="1:10" ht="21.75" customHeight="1" x14ac:dyDescent="0.2">
      <c r="A8" s="28" t="s">
        <v>65</v>
      </c>
      <c r="B8" s="28"/>
      <c r="D8" s="6">
        <v>25579851</v>
      </c>
      <c r="F8" s="7"/>
      <c r="H8" s="6">
        <v>1340758169</v>
      </c>
      <c r="J8" s="7"/>
    </row>
    <row r="9" spans="1:10" ht="21.75" customHeight="1" x14ac:dyDescent="0.2">
      <c r="A9" s="30" t="s">
        <v>65</v>
      </c>
      <c r="B9" s="30"/>
      <c r="D9" s="9">
        <v>16265</v>
      </c>
      <c r="F9" s="10"/>
      <c r="H9" s="9">
        <v>1334113</v>
      </c>
      <c r="J9" s="10"/>
    </row>
    <row r="10" spans="1:10" ht="21.75" customHeight="1" x14ac:dyDescent="0.2">
      <c r="A10" s="30" t="s">
        <v>65</v>
      </c>
      <c r="B10" s="30"/>
      <c r="D10" s="9">
        <v>2090038</v>
      </c>
      <c r="F10" s="10"/>
      <c r="H10" s="9">
        <v>897487755</v>
      </c>
      <c r="J10" s="10"/>
    </row>
    <row r="11" spans="1:10" ht="21.75" customHeight="1" x14ac:dyDescent="0.2">
      <c r="A11" s="32" t="s">
        <v>65</v>
      </c>
      <c r="B11" s="32"/>
      <c r="D11" s="12">
        <v>1724485</v>
      </c>
      <c r="F11" s="13"/>
      <c r="H11" s="12">
        <v>84351222</v>
      </c>
      <c r="J11" s="13"/>
    </row>
    <row r="12" spans="1:10" ht="21.75" customHeight="1" x14ac:dyDescent="0.2">
      <c r="A12" s="34" t="s">
        <v>25</v>
      </c>
      <c r="B12" s="34"/>
      <c r="D12" s="15">
        <v>29410639</v>
      </c>
      <c r="F12" s="15"/>
      <c r="H12" s="15">
        <v>2323931259</v>
      </c>
      <c r="J12" s="15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73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112</v>
      </c>
      <c r="B5" s="25" t="s">
        <v>88</v>
      </c>
      <c r="C5" s="25"/>
      <c r="D5" s="25"/>
      <c r="E5" s="25"/>
      <c r="F5" s="25"/>
    </row>
    <row r="6" spans="1:6" ht="14.45" customHeight="1" x14ac:dyDescent="0.2">
      <c r="D6" s="2" t="s">
        <v>92</v>
      </c>
      <c r="F6" s="2" t="s">
        <v>9</v>
      </c>
    </row>
    <row r="7" spans="1:6" ht="14.45" customHeight="1" x14ac:dyDescent="0.2">
      <c r="A7" s="26" t="s">
        <v>88</v>
      </c>
      <c r="B7" s="26"/>
      <c r="D7" s="4" t="s">
        <v>60</v>
      </c>
      <c r="F7" s="4" t="s">
        <v>60</v>
      </c>
    </row>
    <row r="8" spans="1:6" ht="21.75" customHeight="1" x14ac:dyDescent="0.2">
      <c r="A8" s="28" t="s">
        <v>88</v>
      </c>
      <c r="B8" s="28"/>
      <c r="D8" s="6">
        <v>0</v>
      </c>
      <c r="F8" s="6">
        <v>0</v>
      </c>
    </row>
    <row r="9" spans="1:6" ht="21.75" customHeight="1" x14ac:dyDescent="0.2">
      <c r="A9" s="30" t="s">
        <v>113</v>
      </c>
      <c r="B9" s="30"/>
      <c r="D9" s="9">
        <v>0</v>
      </c>
      <c r="F9" s="9">
        <v>0</v>
      </c>
    </row>
    <row r="10" spans="1:6" ht="21.75" customHeight="1" x14ac:dyDescent="0.2">
      <c r="A10" s="32" t="s">
        <v>114</v>
      </c>
      <c r="B10" s="32"/>
      <c r="D10" s="12">
        <v>0</v>
      </c>
      <c r="F10" s="12">
        <v>0</v>
      </c>
    </row>
    <row r="11" spans="1:6" ht="21.75" customHeight="1" x14ac:dyDescent="0.2">
      <c r="A11" s="34" t="s">
        <v>25</v>
      </c>
      <c r="B11" s="34"/>
      <c r="D11" s="15">
        <v>0</v>
      </c>
      <c r="F11" s="15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view="pageBreakPreview" zoomScaleNormal="100" zoomScaleSheetLayoutView="100" workbookViewId="0">
      <selection activeCell="E18" sqref="E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24" customHeight="1" x14ac:dyDescent="0.2">
      <c r="A5" s="25" t="s">
        <v>95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31.5" customHeight="1" x14ac:dyDescent="0.2">
      <c r="A6" s="26" t="s">
        <v>26</v>
      </c>
      <c r="C6" s="26" t="s">
        <v>115</v>
      </c>
      <c r="D6" s="26"/>
      <c r="E6" s="26"/>
      <c r="F6" s="26"/>
      <c r="G6" s="26"/>
      <c r="I6" s="26" t="s">
        <v>92</v>
      </c>
      <c r="J6" s="26"/>
      <c r="K6" s="26"/>
      <c r="L6" s="26"/>
      <c r="M6" s="26"/>
      <c r="O6" s="26" t="s">
        <v>93</v>
      </c>
      <c r="P6" s="26"/>
      <c r="Q6" s="26"/>
      <c r="R6" s="26"/>
      <c r="S6" s="26"/>
    </row>
    <row r="7" spans="1:19" ht="31.5" customHeight="1" x14ac:dyDescent="0.2">
      <c r="A7" s="26"/>
      <c r="C7" s="18" t="s">
        <v>116</v>
      </c>
      <c r="D7" s="3"/>
      <c r="E7" s="18" t="s">
        <v>117</v>
      </c>
      <c r="F7" s="3"/>
      <c r="G7" s="18" t="s">
        <v>118</v>
      </c>
      <c r="I7" s="18" t="s">
        <v>119</v>
      </c>
      <c r="J7" s="3"/>
      <c r="K7" s="18" t="s">
        <v>120</v>
      </c>
      <c r="L7" s="3"/>
      <c r="M7" s="18" t="s">
        <v>121</v>
      </c>
      <c r="O7" s="18" t="s">
        <v>119</v>
      </c>
      <c r="P7" s="3"/>
      <c r="Q7" s="18" t="s">
        <v>120</v>
      </c>
      <c r="R7" s="3"/>
      <c r="S7" s="18" t="s">
        <v>121</v>
      </c>
    </row>
    <row r="8" spans="1:19" ht="31.5" customHeight="1" x14ac:dyDescent="0.2">
      <c r="A8" s="19" t="s">
        <v>20</v>
      </c>
      <c r="C8" s="19" t="s">
        <v>122</v>
      </c>
      <c r="E8" s="20">
        <v>1118467426</v>
      </c>
      <c r="G8" s="20">
        <v>300</v>
      </c>
      <c r="I8" s="20">
        <v>335540227800</v>
      </c>
      <c r="K8" s="20">
        <v>47030962436</v>
      </c>
      <c r="M8" s="20">
        <v>288509265364</v>
      </c>
      <c r="O8" s="20">
        <v>335540227800</v>
      </c>
      <c r="Q8" s="20">
        <v>47030962436</v>
      </c>
      <c r="S8" s="20">
        <v>288509265364</v>
      </c>
    </row>
    <row r="9" spans="1:19" ht="31.5" customHeight="1" x14ac:dyDescent="0.2">
      <c r="A9" s="14" t="s">
        <v>25</v>
      </c>
      <c r="C9" s="15"/>
      <c r="E9" s="15"/>
      <c r="G9" s="15"/>
      <c r="I9" s="15">
        <v>335540227800</v>
      </c>
      <c r="K9" s="15">
        <v>47030962436</v>
      </c>
      <c r="M9" s="15">
        <v>288509265364</v>
      </c>
      <c r="O9" s="15">
        <v>335540227800</v>
      </c>
      <c r="Q9" s="15">
        <v>47030962436</v>
      </c>
      <c r="S9" s="15">
        <v>288509265364</v>
      </c>
    </row>
    <row r="10" spans="1:19" ht="31.5" customHeight="1" x14ac:dyDescent="0.2"/>
    <row r="11" spans="1:19" ht="31.5" customHeight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view="pageBreakPreview" zoomScaleNormal="100" zoomScaleSheetLayoutView="100" workbookViewId="0">
      <selection activeCell="N15" sqref="N1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5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5" t="s">
        <v>123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76</v>
      </c>
      <c r="J6" s="26" t="s">
        <v>92</v>
      </c>
      <c r="K6" s="26"/>
      <c r="L6" s="26"/>
      <c r="M6" s="26"/>
      <c r="N6" s="26"/>
      <c r="P6" s="26" t="s">
        <v>93</v>
      </c>
      <c r="Q6" s="26"/>
      <c r="R6" s="26"/>
      <c r="S6" s="26"/>
      <c r="T6" s="26"/>
    </row>
    <row r="7" spans="1:20" ht="29.1" customHeight="1" x14ac:dyDescent="0.2">
      <c r="A7" s="26"/>
      <c r="C7" s="17" t="s">
        <v>124</v>
      </c>
      <c r="E7" s="35" t="s">
        <v>48</v>
      </c>
      <c r="F7" s="35"/>
      <c r="H7" s="17" t="s">
        <v>125</v>
      </c>
      <c r="J7" s="18" t="s">
        <v>126</v>
      </c>
      <c r="K7" s="3"/>
      <c r="L7" s="18" t="s">
        <v>120</v>
      </c>
      <c r="M7" s="3"/>
      <c r="N7" s="18" t="s">
        <v>127</v>
      </c>
      <c r="P7" s="18" t="s">
        <v>126</v>
      </c>
      <c r="Q7" s="3"/>
      <c r="R7" s="18" t="s">
        <v>120</v>
      </c>
      <c r="S7" s="3"/>
      <c r="T7" s="18" t="s">
        <v>127</v>
      </c>
    </row>
    <row r="8" spans="1:20" ht="21.75" customHeight="1" x14ac:dyDescent="0.2">
      <c r="A8" s="5" t="s">
        <v>106</v>
      </c>
      <c r="C8" s="3"/>
      <c r="E8" s="5" t="s">
        <v>128</v>
      </c>
      <c r="F8" s="3"/>
      <c r="H8" s="21">
        <v>23</v>
      </c>
      <c r="J8" s="50">
        <v>0</v>
      </c>
      <c r="L8" s="50">
        <v>0</v>
      </c>
      <c r="N8" s="50">
        <v>0</v>
      </c>
      <c r="P8" s="6">
        <v>38151300294</v>
      </c>
      <c r="R8" s="50">
        <v>0</v>
      </c>
      <c r="T8" s="6">
        <v>38151300294</v>
      </c>
    </row>
    <row r="9" spans="1:20" ht="21.75" customHeight="1" x14ac:dyDescent="0.2">
      <c r="A9" s="8" t="s">
        <v>50</v>
      </c>
      <c r="E9" s="8" t="s">
        <v>53</v>
      </c>
      <c r="H9" s="22">
        <v>23</v>
      </c>
      <c r="J9" s="9">
        <v>94941226</v>
      </c>
      <c r="L9" s="45">
        <v>0</v>
      </c>
      <c r="N9" s="9">
        <v>94941226</v>
      </c>
      <c r="P9" s="9">
        <v>394109614</v>
      </c>
      <c r="R9" s="45">
        <v>0</v>
      </c>
      <c r="T9" s="9">
        <v>394109614</v>
      </c>
    </row>
    <row r="10" spans="1:20" ht="21.75" customHeight="1" x14ac:dyDescent="0.2">
      <c r="A10" s="11" t="s">
        <v>54</v>
      </c>
      <c r="C10" s="49"/>
      <c r="E10" s="47" t="s">
        <v>56</v>
      </c>
      <c r="H10" s="48">
        <v>23</v>
      </c>
      <c r="J10" s="12">
        <v>200526554</v>
      </c>
      <c r="L10" s="37">
        <v>0</v>
      </c>
      <c r="N10" s="12">
        <v>200526554</v>
      </c>
      <c r="P10" s="12">
        <v>362411168</v>
      </c>
      <c r="R10" s="37">
        <v>0</v>
      </c>
      <c r="T10" s="12">
        <v>362411168</v>
      </c>
    </row>
    <row r="11" spans="1:20" ht="21.75" customHeight="1" x14ac:dyDescent="0.2">
      <c r="A11" s="14" t="s">
        <v>25</v>
      </c>
      <c r="C11" s="36"/>
      <c r="E11" s="36"/>
      <c r="H11" s="36"/>
      <c r="J11" s="15">
        <v>295467780</v>
      </c>
      <c r="L11" s="36"/>
      <c r="N11" s="15">
        <v>295467780</v>
      </c>
      <c r="P11" s="15">
        <v>38907821076</v>
      </c>
      <c r="R11" s="36"/>
      <c r="T11" s="15">
        <v>38907821076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Normal="100" zoomScaleSheetLayoutView="100" workbookViewId="0">
      <selection activeCell="K8" activeCellId="1" sqref="E8:E12 K8:K1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76</v>
      </c>
      <c r="C6" s="26" t="s">
        <v>92</v>
      </c>
      <c r="D6" s="26"/>
      <c r="E6" s="26"/>
      <c r="F6" s="26"/>
      <c r="G6" s="26"/>
      <c r="I6" s="26" t="s">
        <v>93</v>
      </c>
      <c r="J6" s="26"/>
      <c r="K6" s="26"/>
      <c r="L6" s="26"/>
      <c r="M6" s="26"/>
    </row>
    <row r="7" spans="1:13" ht="29.1" customHeight="1" x14ac:dyDescent="0.2">
      <c r="A7" s="26"/>
      <c r="C7" s="18" t="s">
        <v>126</v>
      </c>
      <c r="D7" s="3"/>
      <c r="E7" s="18" t="s">
        <v>120</v>
      </c>
      <c r="F7" s="3"/>
      <c r="G7" s="18" t="s">
        <v>127</v>
      </c>
      <c r="I7" s="18" t="s">
        <v>126</v>
      </c>
      <c r="J7" s="3"/>
      <c r="K7" s="18" t="s">
        <v>120</v>
      </c>
      <c r="L7" s="3"/>
      <c r="M7" s="18" t="s">
        <v>127</v>
      </c>
    </row>
    <row r="8" spans="1:13" ht="21.75" customHeight="1" x14ac:dyDescent="0.2">
      <c r="A8" s="5" t="s">
        <v>65</v>
      </c>
      <c r="C8" s="6">
        <v>25579851</v>
      </c>
      <c r="E8" s="50">
        <v>0</v>
      </c>
      <c r="G8" s="6">
        <v>25579851</v>
      </c>
      <c r="I8" s="6">
        <v>1340758169</v>
      </c>
      <c r="K8" s="50">
        <v>0</v>
      </c>
      <c r="M8" s="6">
        <v>1340758169</v>
      </c>
    </row>
    <row r="9" spans="1:13" ht="21.75" customHeight="1" x14ac:dyDescent="0.2">
      <c r="A9" s="8" t="s">
        <v>65</v>
      </c>
      <c r="C9" s="9">
        <v>16265</v>
      </c>
      <c r="E9" s="45">
        <v>0</v>
      </c>
      <c r="G9" s="9">
        <v>16265</v>
      </c>
      <c r="I9" s="9">
        <v>1334113</v>
      </c>
      <c r="K9" s="45">
        <v>0</v>
      </c>
      <c r="M9" s="9">
        <v>1334113</v>
      </c>
    </row>
    <row r="10" spans="1:13" ht="21.75" customHeight="1" x14ac:dyDescent="0.2">
      <c r="A10" s="8" t="s">
        <v>65</v>
      </c>
      <c r="C10" s="9">
        <v>2090038</v>
      </c>
      <c r="E10" s="45">
        <v>0</v>
      </c>
      <c r="G10" s="9">
        <v>2090038</v>
      </c>
      <c r="I10" s="9">
        <v>897487755</v>
      </c>
      <c r="K10" s="45">
        <v>0</v>
      </c>
      <c r="M10" s="9">
        <v>897487755</v>
      </c>
    </row>
    <row r="11" spans="1:13" ht="21.75" customHeight="1" x14ac:dyDescent="0.2">
      <c r="A11" s="11" t="s">
        <v>65</v>
      </c>
      <c r="C11" s="12">
        <v>1724485</v>
      </c>
      <c r="E11" s="38">
        <v>0</v>
      </c>
      <c r="G11" s="12">
        <v>1724485</v>
      </c>
      <c r="I11" s="12">
        <v>84351222</v>
      </c>
      <c r="K11" s="38">
        <v>0</v>
      </c>
      <c r="M11" s="12">
        <v>84351222</v>
      </c>
    </row>
    <row r="12" spans="1:13" ht="21.75" customHeight="1" x14ac:dyDescent="0.2">
      <c r="A12" s="14" t="s">
        <v>25</v>
      </c>
      <c r="C12" s="15">
        <v>29410639</v>
      </c>
      <c r="E12" s="51">
        <v>0</v>
      </c>
      <c r="G12" s="15">
        <v>29410639</v>
      </c>
      <c r="I12" s="15">
        <v>2323931259</v>
      </c>
      <c r="K12" s="51">
        <v>0</v>
      </c>
      <c r="M12" s="15">
        <v>2323931259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21"/>
  <sheetViews>
    <sheetView rightToLeft="1" view="pageBreakPreview" zoomScaleNormal="100" zoomScaleSheetLayoutView="100" workbookViewId="0">
      <selection activeCell="Q17" sqref="Q17"/>
    </sheetView>
  </sheetViews>
  <sheetFormatPr defaultRowHeight="12.75" x14ac:dyDescent="0.2"/>
  <cols>
    <col min="1" max="1" width="40.28515625" customWidth="1"/>
    <col min="2" max="2" width="1.28515625" customWidth="1"/>
    <col min="3" max="3" width="12.7109375" bestFit="1" customWidth="1"/>
    <col min="4" max="4" width="1.28515625" customWidth="1"/>
    <col min="5" max="5" width="18.42578125" bestFit="1" customWidth="1"/>
    <col min="6" max="6" width="1.28515625" customWidth="1"/>
    <col min="7" max="7" width="18.570312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21.85546875" bestFit="1" customWidth="1"/>
    <col min="18" max="18" width="0.28515625" customWidth="1"/>
    <col min="22" max="22" width="18.7109375" bestFit="1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25" t="s">
        <v>130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14.45" customHeight="1" x14ac:dyDescent="0.2">
      <c r="A6" s="26" t="s">
        <v>76</v>
      </c>
      <c r="C6" s="26" t="s">
        <v>92</v>
      </c>
      <c r="D6" s="26"/>
      <c r="E6" s="26"/>
      <c r="F6" s="26"/>
      <c r="G6" s="26"/>
      <c r="H6" s="26"/>
      <c r="I6" s="26"/>
      <c r="K6" s="26" t="s">
        <v>93</v>
      </c>
      <c r="L6" s="26"/>
      <c r="M6" s="26"/>
      <c r="N6" s="26"/>
      <c r="O6" s="26"/>
      <c r="P6" s="26"/>
      <c r="Q6" s="26"/>
    </row>
    <row r="7" spans="1:17" ht="29.1" customHeight="1" x14ac:dyDescent="0.2">
      <c r="A7" s="26"/>
      <c r="C7" s="18" t="s">
        <v>13</v>
      </c>
      <c r="D7" s="3"/>
      <c r="E7" s="18" t="s">
        <v>131</v>
      </c>
      <c r="F7" s="3"/>
      <c r="G7" s="18" t="s">
        <v>132</v>
      </c>
      <c r="H7" s="3"/>
      <c r="I7" s="18" t="s">
        <v>133</v>
      </c>
      <c r="K7" s="18" t="s">
        <v>13</v>
      </c>
      <c r="L7" s="3"/>
      <c r="M7" s="18" t="s">
        <v>131</v>
      </c>
      <c r="N7" s="3"/>
      <c r="O7" s="18" t="s">
        <v>132</v>
      </c>
      <c r="P7" s="3"/>
      <c r="Q7" s="67" t="s">
        <v>133</v>
      </c>
    </row>
    <row r="8" spans="1:17" ht="21.75" customHeight="1" x14ac:dyDescent="0.2">
      <c r="A8" s="5" t="s">
        <v>19</v>
      </c>
      <c r="C8" s="41">
        <v>527262862</v>
      </c>
      <c r="D8" s="54"/>
      <c r="E8" s="41">
        <v>549956196626</v>
      </c>
      <c r="F8" s="54"/>
      <c r="G8" s="41">
        <v>476810239431</v>
      </c>
      <c r="H8" s="54"/>
      <c r="I8" s="41">
        <v>73564237480</v>
      </c>
      <c r="J8" s="54"/>
      <c r="K8" s="41">
        <v>527262862</v>
      </c>
      <c r="L8" s="54"/>
      <c r="M8" s="41">
        <v>549956196626</v>
      </c>
      <c r="N8" s="54"/>
      <c r="O8" s="41">
        <v>476810239431</v>
      </c>
      <c r="P8" s="54"/>
      <c r="Q8" s="41">
        <v>73564237480</v>
      </c>
    </row>
    <row r="9" spans="1:17" ht="21.75" customHeight="1" x14ac:dyDescent="0.2">
      <c r="A9" s="8" t="s">
        <v>21</v>
      </c>
      <c r="C9" s="42">
        <v>12000000</v>
      </c>
      <c r="D9" s="54"/>
      <c r="E9" s="42">
        <v>61197255231</v>
      </c>
      <c r="F9" s="54"/>
      <c r="G9" s="42">
        <v>50583763680</v>
      </c>
      <c r="H9" s="54"/>
      <c r="I9" s="42">
        <v>10660036320</v>
      </c>
      <c r="J9" s="54"/>
      <c r="K9" s="42">
        <v>12000000</v>
      </c>
      <c r="L9" s="54"/>
      <c r="M9" s="42">
        <v>61197255231</v>
      </c>
      <c r="N9" s="54"/>
      <c r="O9" s="42">
        <v>50583763680</v>
      </c>
      <c r="P9" s="54"/>
      <c r="Q9" s="42">
        <v>10660036320</v>
      </c>
    </row>
    <row r="10" spans="1:17" ht="21.75" customHeight="1" x14ac:dyDescent="0.2">
      <c r="A10" s="8" t="s">
        <v>20</v>
      </c>
      <c r="C10" s="42">
        <v>20910000</v>
      </c>
      <c r="D10" s="54"/>
      <c r="E10" s="42">
        <v>50547027925</v>
      </c>
      <c r="F10" s="54"/>
      <c r="G10" s="42">
        <v>43734896410</v>
      </c>
      <c r="H10" s="54"/>
      <c r="I10" s="42">
        <v>6850575590</v>
      </c>
      <c r="J10" s="54"/>
      <c r="K10" s="42">
        <v>20910000</v>
      </c>
      <c r="L10" s="54"/>
      <c r="M10" s="42">
        <v>50547027925</v>
      </c>
      <c r="N10" s="54"/>
      <c r="O10" s="42">
        <v>43734896410</v>
      </c>
      <c r="P10" s="54"/>
      <c r="Q10" s="42">
        <v>6850575590</v>
      </c>
    </row>
    <row r="11" spans="1:17" ht="21.75" customHeight="1" x14ac:dyDescent="0.2">
      <c r="A11" s="8" t="s">
        <v>35</v>
      </c>
      <c r="C11" s="42">
        <v>15501000</v>
      </c>
      <c r="D11" s="54"/>
      <c r="E11" s="42">
        <v>651889835525</v>
      </c>
      <c r="F11" s="54"/>
      <c r="G11" s="42">
        <v>624869983704</v>
      </c>
      <c r="H11" s="54"/>
      <c r="I11" s="42">
        <v>27102076296</v>
      </c>
      <c r="J11" s="54"/>
      <c r="K11" s="42">
        <v>131510612</v>
      </c>
      <c r="L11" s="54"/>
      <c r="M11" s="42">
        <v>5250836214761</v>
      </c>
      <c r="N11" s="54"/>
      <c r="O11" s="42">
        <v>5115039745949</v>
      </c>
      <c r="P11" s="54"/>
      <c r="Q11" s="42">
        <v>137575180239</v>
      </c>
    </row>
    <row r="12" spans="1:17" ht="21.75" customHeight="1" x14ac:dyDescent="0.2">
      <c r="A12" s="8" t="s">
        <v>22</v>
      </c>
      <c r="C12" s="42">
        <v>47938910</v>
      </c>
      <c r="D12" s="54"/>
      <c r="E12" s="42">
        <v>458843906170</v>
      </c>
      <c r="F12" s="54"/>
      <c r="G12" s="42">
        <v>387807012839</v>
      </c>
      <c r="H12" s="54"/>
      <c r="I12" s="42">
        <v>71383598861</v>
      </c>
      <c r="J12" s="54"/>
      <c r="K12" s="42">
        <v>47938910</v>
      </c>
      <c r="L12" s="54"/>
      <c r="M12" s="42">
        <v>458843906170</v>
      </c>
      <c r="N12" s="54"/>
      <c r="O12" s="42">
        <v>387807012839</v>
      </c>
      <c r="P12" s="54"/>
      <c r="Q12" s="42">
        <v>71383598861</v>
      </c>
    </row>
    <row r="13" spans="1:17" ht="21.75" customHeight="1" x14ac:dyDescent="0.2">
      <c r="A13" s="8" t="s">
        <v>23</v>
      </c>
      <c r="C13" s="42">
        <v>38646161</v>
      </c>
      <c r="D13" s="54"/>
      <c r="E13" s="42">
        <v>78436198715</v>
      </c>
      <c r="F13" s="54"/>
      <c r="G13" s="42">
        <v>70055274971</v>
      </c>
      <c r="H13" s="54"/>
      <c r="I13" s="42">
        <v>8440579719</v>
      </c>
      <c r="J13" s="54"/>
      <c r="K13" s="42">
        <v>38646161</v>
      </c>
      <c r="L13" s="54"/>
      <c r="M13" s="42">
        <v>78436198715</v>
      </c>
      <c r="N13" s="54"/>
      <c r="O13" s="42">
        <v>70055274971</v>
      </c>
      <c r="P13" s="54"/>
      <c r="Q13" s="42">
        <v>8440579719</v>
      </c>
    </row>
    <row r="14" spans="1:17" ht="21.75" customHeight="1" x14ac:dyDescent="0.2">
      <c r="A14" s="8" t="s">
        <v>37</v>
      </c>
      <c r="C14" s="42">
        <v>94357513</v>
      </c>
      <c r="D14" s="54"/>
      <c r="E14" s="42">
        <v>1399301530166</v>
      </c>
      <c r="F14" s="54"/>
      <c r="G14" s="42">
        <v>1344294113958</v>
      </c>
      <c r="H14" s="54"/>
      <c r="I14" s="42">
        <v>55600893141</v>
      </c>
      <c r="J14" s="54"/>
      <c r="K14" s="42">
        <v>94364967</v>
      </c>
      <c r="L14" s="54"/>
      <c r="M14" s="42">
        <v>1399399155263</v>
      </c>
      <c r="N14" s="54"/>
      <c r="O14" s="42">
        <v>1344394542557</v>
      </c>
      <c r="P14" s="54"/>
      <c r="Q14" s="42">
        <v>55598134556</v>
      </c>
    </row>
    <row r="15" spans="1:17" ht="21.75" customHeight="1" x14ac:dyDescent="0.2">
      <c r="A15" s="8" t="s">
        <v>39</v>
      </c>
      <c r="C15" s="42">
        <v>3150000</v>
      </c>
      <c r="D15" s="54"/>
      <c r="E15" s="42">
        <v>82020943644</v>
      </c>
      <c r="F15" s="54"/>
      <c r="G15" s="42">
        <v>81617583673</v>
      </c>
      <c r="H15" s="54"/>
      <c r="I15" s="42">
        <v>433616327</v>
      </c>
      <c r="J15" s="54"/>
      <c r="K15" s="42">
        <v>3150000</v>
      </c>
      <c r="L15" s="54"/>
      <c r="M15" s="42">
        <v>82020943644</v>
      </c>
      <c r="N15" s="54"/>
      <c r="O15" s="42">
        <v>81617583673</v>
      </c>
      <c r="P15" s="54"/>
      <c r="Q15" s="42">
        <v>433616327</v>
      </c>
    </row>
    <row r="16" spans="1:17" ht="21.75" customHeight="1" x14ac:dyDescent="0.2">
      <c r="A16" s="8" t="s">
        <v>40</v>
      </c>
      <c r="C16" s="42">
        <v>12960</v>
      </c>
      <c r="D16" s="54"/>
      <c r="E16" s="42">
        <v>500006757</v>
      </c>
      <c r="F16" s="54"/>
      <c r="G16" s="42">
        <v>499740371</v>
      </c>
      <c r="H16" s="54"/>
      <c r="I16" s="42">
        <v>450829</v>
      </c>
      <c r="J16" s="54"/>
      <c r="K16" s="42">
        <v>12960</v>
      </c>
      <c r="L16" s="54"/>
      <c r="M16" s="42">
        <v>500006757</v>
      </c>
      <c r="N16" s="54"/>
      <c r="O16" s="42">
        <v>499740371</v>
      </c>
      <c r="P16" s="54"/>
      <c r="Q16" s="42">
        <v>450829</v>
      </c>
    </row>
    <row r="17" spans="1:22" ht="21.75" customHeight="1" x14ac:dyDescent="0.2">
      <c r="A17" s="8" t="s">
        <v>101</v>
      </c>
      <c r="C17" s="44">
        <v>0</v>
      </c>
      <c r="D17" s="66"/>
      <c r="E17" s="44">
        <v>0</v>
      </c>
      <c r="F17" s="66"/>
      <c r="G17" s="44">
        <v>0</v>
      </c>
      <c r="H17" s="66"/>
      <c r="I17" s="44">
        <v>0</v>
      </c>
      <c r="J17" s="54"/>
      <c r="K17" s="42">
        <v>10850743</v>
      </c>
      <c r="L17" s="54"/>
      <c r="M17" s="42">
        <v>164338984851</v>
      </c>
      <c r="N17" s="54"/>
      <c r="O17" s="42">
        <v>161063268817</v>
      </c>
      <c r="P17" s="54"/>
      <c r="Q17" s="42">
        <v>3336338376</v>
      </c>
      <c r="V17" s="68"/>
    </row>
    <row r="18" spans="1:22" ht="21.75" customHeight="1" x14ac:dyDescent="0.2">
      <c r="A18" s="8" t="s">
        <v>36</v>
      </c>
      <c r="C18" s="44">
        <v>0</v>
      </c>
      <c r="D18" s="66"/>
      <c r="E18" s="44">
        <v>0</v>
      </c>
      <c r="F18" s="66"/>
      <c r="G18" s="44">
        <v>0</v>
      </c>
      <c r="H18" s="66"/>
      <c r="I18" s="44">
        <v>0</v>
      </c>
      <c r="J18" s="54"/>
      <c r="K18" s="42">
        <v>6683764</v>
      </c>
      <c r="L18" s="54"/>
      <c r="M18" s="42">
        <v>214132478443</v>
      </c>
      <c r="N18" s="54"/>
      <c r="O18" s="42">
        <v>208738978035</v>
      </c>
      <c r="P18" s="54"/>
      <c r="Q18" s="42">
        <v>5472490836</v>
      </c>
    </row>
    <row r="19" spans="1:22" ht="21.75" customHeight="1" x14ac:dyDescent="0.2">
      <c r="A19" s="11" t="s">
        <v>106</v>
      </c>
      <c r="C19" s="60">
        <v>0</v>
      </c>
      <c r="D19" s="66"/>
      <c r="E19" s="60">
        <v>0</v>
      </c>
      <c r="F19" s="66"/>
      <c r="G19" s="60">
        <v>0</v>
      </c>
      <c r="H19" s="66"/>
      <c r="I19" s="60">
        <v>0</v>
      </c>
      <c r="J19" s="54"/>
      <c r="K19" s="52">
        <v>5883218</v>
      </c>
      <c r="L19" s="54"/>
      <c r="M19" s="52">
        <v>4630787373025</v>
      </c>
      <c r="N19" s="54"/>
      <c r="O19" s="52">
        <v>4620749424152</v>
      </c>
      <c r="P19" s="54"/>
      <c r="Q19" s="52">
        <v>10519785448</v>
      </c>
      <c r="V19" s="69"/>
    </row>
    <row r="20" spans="1:22" ht="21.75" customHeight="1" thickBot="1" x14ac:dyDescent="0.25">
      <c r="A20" s="14" t="s">
        <v>25</v>
      </c>
      <c r="C20" s="53">
        <f>SUM(C8:C19)</f>
        <v>759779406</v>
      </c>
      <c r="D20" s="54"/>
      <c r="E20" s="53">
        <f>SUM(E8:E19)</f>
        <v>3332692900759</v>
      </c>
      <c r="F20" s="54"/>
      <c r="G20" s="53">
        <f>SUM(G8:G19)</f>
        <v>3080272609037</v>
      </c>
      <c r="H20" s="54"/>
      <c r="I20" s="53">
        <f>SUM(I8:I19)</f>
        <v>254036064563</v>
      </c>
      <c r="J20" s="54"/>
      <c r="K20" s="53">
        <f>SUM(K8:K19)</f>
        <v>899214197</v>
      </c>
      <c r="L20" s="54"/>
      <c r="M20" s="53">
        <f>SUM(M8:M19)</f>
        <v>12940995741411</v>
      </c>
      <c r="N20" s="54"/>
      <c r="O20" s="53">
        <f>SUM(O8:O19)</f>
        <v>12561094470885</v>
      </c>
      <c r="P20" s="54"/>
      <c r="Q20" s="53">
        <f>SUM(Q8:Q19)</f>
        <v>383835024581</v>
      </c>
    </row>
    <row r="21" spans="1:22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22"/>
  <sheetViews>
    <sheetView rightToLeft="1" view="pageBreakPreview" zoomScaleNormal="100" zoomScaleSheetLayoutView="100" workbookViewId="0">
      <selection activeCell="U10" sqref="U10:U20"/>
    </sheetView>
  </sheetViews>
  <sheetFormatPr defaultRowHeight="12.75" x14ac:dyDescent="0.2"/>
  <cols>
    <col min="1" max="1" width="40.28515625" customWidth="1"/>
    <col min="2" max="2" width="1.28515625" customWidth="1"/>
    <col min="3" max="3" width="15.7109375" bestFit="1" customWidth="1"/>
    <col min="4" max="4" width="1.28515625" customWidth="1"/>
    <col min="5" max="5" width="19.7109375" bestFit="1" customWidth="1"/>
    <col min="6" max="6" width="1.28515625" customWidth="1"/>
    <col min="7" max="7" width="19.5703125" bestFit="1" customWidth="1"/>
    <col min="8" max="8" width="1.28515625" customWidth="1"/>
    <col min="9" max="9" width="26.42578125" bestFit="1" customWidth="1"/>
    <col min="10" max="10" width="1.28515625" customWidth="1"/>
    <col min="11" max="11" width="15.710937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26.28515625" bestFit="1" customWidth="1"/>
    <col min="18" max="18" width="0.28515625" customWidth="1"/>
    <col min="21" max="21" width="20.28515625" bestFit="1" customWidth="1"/>
  </cols>
  <sheetData>
    <row r="1" spans="1:2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21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21" ht="14.45" customHeight="1" x14ac:dyDescent="0.2"/>
    <row r="5" spans="1:21" ht="14.45" customHeight="1" x14ac:dyDescent="0.2">
      <c r="A5" s="25" t="s">
        <v>134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21" ht="14.45" customHeight="1" x14ac:dyDescent="0.2">
      <c r="A6" s="26" t="s">
        <v>76</v>
      </c>
      <c r="C6" s="26" t="s">
        <v>92</v>
      </c>
      <c r="D6" s="26"/>
      <c r="E6" s="26"/>
      <c r="F6" s="26"/>
      <c r="G6" s="26"/>
      <c r="H6" s="26"/>
      <c r="I6" s="26"/>
      <c r="K6" s="26" t="s">
        <v>93</v>
      </c>
      <c r="L6" s="26"/>
      <c r="M6" s="26"/>
      <c r="N6" s="26"/>
      <c r="O6" s="26"/>
      <c r="P6" s="26"/>
      <c r="Q6" s="26"/>
    </row>
    <row r="7" spans="1:21" ht="29.1" customHeight="1" x14ac:dyDescent="0.2">
      <c r="A7" s="26"/>
      <c r="C7" s="18" t="s">
        <v>13</v>
      </c>
      <c r="D7" s="3"/>
      <c r="E7" s="18" t="s">
        <v>15</v>
      </c>
      <c r="F7" s="3"/>
      <c r="G7" s="18" t="s">
        <v>132</v>
      </c>
      <c r="H7" s="3"/>
      <c r="I7" s="18" t="s">
        <v>135</v>
      </c>
      <c r="K7" s="18" t="s">
        <v>13</v>
      </c>
      <c r="L7" s="3"/>
      <c r="M7" s="18" t="s">
        <v>15</v>
      </c>
      <c r="N7" s="3"/>
      <c r="O7" s="18" t="s">
        <v>132</v>
      </c>
      <c r="P7" s="3"/>
      <c r="Q7" s="18" t="s">
        <v>135</v>
      </c>
    </row>
    <row r="8" spans="1:21" ht="21.75" customHeight="1" x14ac:dyDescent="0.2">
      <c r="A8" s="5" t="s">
        <v>20</v>
      </c>
      <c r="C8" s="41">
        <v>1116376426</v>
      </c>
      <c r="D8" s="54"/>
      <c r="E8" s="41">
        <v>2622606280783</v>
      </c>
      <c r="F8" s="54"/>
      <c r="G8" s="41">
        <v>2279873074143</v>
      </c>
      <c r="H8" s="54"/>
      <c r="I8" s="41">
        <v>342733206640</v>
      </c>
      <c r="J8" s="54"/>
      <c r="K8" s="41">
        <v>1116376426</v>
      </c>
      <c r="L8" s="54"/>
      <c r="M8" s="41">
        <v>2622606280783</v>
      </c>
      <c r="N8" s="54"/>
      <c r="O8" s="41">
        <v>2336268731048</v>
      </c>
      <c r="P8" s="54"/>
      <c r="Q8" s="41">
        <v>286337549735</v>
      </c>
    </row>
    <row r="9" spans="1:21" ht="21.75" customHeight="1" x14ac:dyDescent="0.2">
      <c r="A9" s="8" t="s">
        <v>35</v>
      </c>
      <c r="C9" s="42">
        <v>115999000</v>
      </c>
      <c r="D9" s="54"/>
      <c r="E9" s="42">
        <v>5008497242352</v>
      </c>
      <c r="F9" s="54"/>
      <c r="G9" s="42">
        <v>4897149362156</v>
      </c>
      <c r="H9" s="54"/>
      <c r="I9" s="42">
        <v>111347880194</v>
      </c>
      <c r="J9" s="54"/>
      <c r="K9" s="42">
        <v>115999000</v>
      </c>
      <c r="L9" s="54"/>
      <c r="M9" s="42">
        <v>5008497242352</v>
      </c>
      <c r="N9" s="54"/>
      <c r="O9" s="42">
        <v>4662215610197</v>
      </c>
      <c r="P9" s="54"/>
      <c r="Q9" s="42">
        <v>346281632153</v>
      </c>
    </row>
    <row r="10" spans="1:21" ht="21.75" customHeight="1" x14ac:dyDescent="0.2">
      <c r="A10" s="8" t="s">
        <v>22</v>
      </c>
      <c r="C10" s="42">
        <v>483699144</v>
      </c>
      <c r="D10" s="54"/>
      <c r="E10" s="42">
        <v>4741482335301</v>
      </c>
      <c r="F10" s="54"/>
      <c r="G10" s="42">
        <v>3865471910731</v>
      </c>
      <c r="H10" s="54"/>
      <c r="I10" s="42">
        <v>876010424570</v>
      </c>
      <c r="J10" s="54"/>
      <c r="K10" s="42">
        <v>483699144</v>
      </c>
      <c r="L10" s="54"/>
      <c r="M10" s="42">
        <v>4741482335301</v>
      </c>
      <c r="N10" s="54"/>
      <c r="O10" s="42">
        <v>3922065334606</v>
      </c>
      <c r="P10" s="54"/>
      <c r="Q10" s="42">
        <v>819417000695</v>
      </c>
      <c r="U10" s="54"/>
    </row>
    <row r="11" spans="1:21" ht="21.75" customHeight="1" x14ac:dyDescent="0.2">
      <c r="A11" s="8" t="s">
        <v>38</v>
      </c>
      <c r="C11" s="42">
        <v>18442011</v>
      </c>
      <c r="D11" s="54"/>
      <c r="E11" s="42">
        <v>499317676621</v>
      </c>
      <c r="F11" s="54"/>
      <c r="G11" s="42">
        <v>496997669755</v>
      </c>
      <c r="H11" s="54"/>
      <c r="I11" s="42">
        <v>2320006866</v>
      </c>
      <c r="J11" s="54"/>
      <c r="K11" s="42">
        <v>18442011</v>
      </c>
      <c r="L11" s="54"/>
      <c r="M11" s="42">
        <v>499317676621</v>
      </c>
      <c r="N11" s="54"/>
      <c r="O11" s="42">
        <v>496997669755</v>
      </c>
      <c r="P11" s="54"/>
      <c r="Q11" s="42">
        <v>2320006866</v>
      </c>
      <c r="U11" s="54"/>
    </row>
    <row r="12" spans="1:21" ht="21.75" customHeight="1" x14ac:dyDescent="0.2">
      <c r="A12" s="8" t="s">
        <v>23</v>
      </c>
      <c r="C12" s="42">
        <v>2362931552</v>
      </c>
      <c r="D12" s="54"/>
      <c r="E12" s="42">
        <v>5085886349540</v>
      </c>
      <c r="F12" s="54"/>
      <c r="G12" s="42">
        <v>3849779479082</v>
      </c>
      <c r="H12" s="54"/>
      <c r="I12" s="42">
        <v>1236106870458</v>
      </c>
      <c r="J12" s="54"/>
      <c r="K12" s="42">
        <v>2362931552</v>
      </c>
      <c r="L12" s="54"/>
      <c r="M12" s="42">
        <v>5085886349540</v>
      </c>
      <c r="N12" s="54"/>
      <c r="O12" s="42">
        <v>4301046808530</v>
      </c>
      <c r="P12" s="54"/>
      <c r="Q12" s="42">
        <v>784839541010</v>
      </c>
    </row>
    <row r="13" spans="1:21" ht="21.75" customHeight="1" x14ac:dyDescent="0.2">
      <c r="A13" s="8" t="s">
        <v>19</v>
      </c>
      <c r="C13" s="42">
        <v>12868241363</v>
      </c>
      <c r="D13" s="54"/>
      <c r="E13" s="42">
        <v>13089913806556</v>
      </c>
      <c r="F13" s="54"/>
      <c r="G13" s="42">
        <v>11717219597336</v>
      </c>
      <c r="H13" s="54"/>
      <c r="I13" s="42">
        <v>1372694209220</v>
      </c>
      <c r="J13" s="54"/>
      <c r="K13" s="42">
        <v>12868241363</v>
      </c>
      <c r="L13" s="54"/>
      <c r="M13" s="42">
        <v>13089913806556</v>
      </c>
      <c r="N13" s="54"/>
      <c r="O13" s="42">
        <v>11636907655503</v>
      </c>
      <c r="P13" s="54"/>
      <c r="Q13" s="42">
        <v>1453006151053</v>
      </c>
    </row>
    <row r="14" spans="1:21" ht="21.75" customHeight="1" x14ac:dyDescent="0.2">
      <c r="A14" s="8" t="s">
        <v>36</v>
      </c>
      <c r="C14" s="42">
        <v>10559423</v>
      </c>
      <c r="D14" s="54"/>
      <c r="E14" s="42">
        <v>359922435096</v>
      </c>
      <c r="F14" s="54"/>
      <c r="G14" s="42">
        <v>350031904223</v>
      </c>
      <c r="H14" s="54"/>
      <c r="I14" s="42">
        <v>9890530873</v>
      </c>
      <c r="J14" s="54"/>
      <c r="K14" s="42">
        <v>10559423</v>
      </c>
      <c r="L14" s="54"/>
      <c r="M14" s="42">
        <v>359922435096</v>
      </c>
      <c r="N14" s="54"/>
      <c r="O14" s="42">
        <v>334917115296</v>
      </c>
      <c r="P14" s="54"/>
      <c r="Q14" s="42">
        <v>25005319800</v>
      </c>
    </row>
    <row r="15" spans="1:21" ht="21.75" customHeight="1" x14ac:dyDescent="0.2">
      <c r="A15" s="8" t="s">
        <v>24</v>
      </c>
      <c r="C15" s="42">
        <v>10000000</v>
      </c>
      <c r="D15" s="54"/>
      <c r="E15" s="42">
        <v>143790636000</v>
      </c>
      <c r="F15" s="54"/>
      <c r="G15" s="42">
        <v>143900000000</v>
      </c>
      <c r="H15" s="54"/>
      <c r="I15" s="42">
        <v>-109364000</v>
      </c>
      <c r="J15" s="54"/>
      <c r="K15" s="42">
        <v>10000000</v>
      </c>
      <c r="L15" s="54"/>
      <c r="M15" s="42">
        <v>143790636000</v>
      </c>
      <c r="N15" s="54"/>
      <c r="O15" s="42">
        <v>143900000000</v>
      </c>
      <c r="P15" s="54"/>
      <c r="Q15" s="42">
        <v>-109364000</v>
      </c>
    </row>
    <row r="16" spans="1:21" ht="21.75" customHeight="1" x14ac:dyDescent="0.2">
      <c r="A16" s="8" t="s">
        <v>39</v>
      </c>
      <c r="C16" s="42">
        <v>27690800</v>
      </c>
      <c r="D16" s="54"/>
      <c r="E16" s="42">
        <v>721023982727</v>
      </c>
      <c r="F16" s="54"/>
      <c r="G16" s="42">
        <v>717808704314</v>
      </c>
      <c r="H16" s="54"/>
      <c r="I16" s="42">
        <v>3215278413</v>
      </c>
      <c r="J16" s="54"/>
      <c r="K16" s="42">
        <v>27690800</v>
      </c>
      <c r="L16" s="54"/>
      <c r="M16" s="42">
        <v>721023982727</v>
      </c>
      <c r="N16" s="54"/>
      <c r="O16" s="42">
        <v>717808704314</v>
      </c>
      <c r="P16" s="54"/>
      <c r="Q16" s="42">
        <v>3215278412</v>
      </c>
      <c r="U16" s="68"/>
    </row>
    <row r="17" spans="1:21" ht="21.75" customHeight="1" x14ac:dyDescent="0.2">
      <c r="A17" s="8" t="s">
        <v>21</v>
      </c>
      <c r="C17" s="42">
        <v>417529468</v>
      </c>
      <c r="D17" s="54"/>
      <c r="E17" s="42">
        <v>2035995270549</v>
      </c>
      <c r="F17" s="54"/>
      <c r="G17" s="42">
        <v>1722076480786</v>
      </c>
      <c r="H17" s="54"/>
      <c r="I17" s="42">
        <v>313918789763</v>
      </c>
      <c r="J17" s="54"/>
      <c r="K17" s="42">
        <v>417529468</v>
      </c>
      <c r="L17" s="54"/>
      <c r="M17" s="42">
        <v>2035995270549</v>
      </c>
      <c r="N17" s="54"/>
      <c r="O17" s="42">
        <v>1768477717976</v>
      </c>
      <c r="P17" s="54"/>
      <c r="Q17" s="42">
        <v>267517552573</v>
      </c>
      <c r="U17" s="68"/>
    </row>
    <row r="18" spans="1:21" ht="21.75" customHeight="1" x14ac:dyDescent="0.2">
      <c r="A18" s="8" t="s">
        <v>40</v>
      </c>
      <c r="C18" s="42">
        <v>2587040</v>
      </c>
      <c r="D18" s="54"/>
      <c r="E18" s="42">
        <v>101216821089</v>
      </c>
      <c r="F18" s="54"/>
      <c r="G18" s="42">
        <v>99756815603</v>
      </c>
      <c r="H18" s="54"/>
      <c r="I18" s="42">
        <v>1460005485</v>
      </c>
      <c r="J18" s="54"/>
      <c r="K18" s="42">
        <v>2587040</v>
      </c>
      <c r="L18" s="54"/>
      <c r="M18" s="42">
        <v>101216821089</v>
      </c>
      <c r="N18" s="54"/>
      <c r="O18" s="42">
        <v>99756815603</v>
      </c>
      <c r="P18" s="54"/>
      <c r="Q18" s="42">
        <v>1460005485</v>
      </c>
      <c r="U18" s="68"/>
    </row>
    <row r="19" spans="1:21" ht="21.75" customHeight="1" x14ac:dyDescent="0.2">
      <c r="A19" s="8" t="s">
        <v>37</v>
      </c>
      <c r="C19" s="42">
        <v>5900000</v>
      </c>
      <c r="D19" s="54"/>
      <c r="E19" s="42">
        <v>104670929214</v>
      </c>
      <c r="F19" s="54"/>
      <c r="G19" s="42">
        <v>100906330512</v>
      </c>
      <c r="H19" s="54"/>
      <c r="I19" s="42">
        <v>3764598701</v>
      </c>
      <c r="J19" s="54"/>
      <c r="K19" s="42">
        <v>5900000</v>
      </c>
      <c r="L19" s="54"/>
      <c r="M19" s="42">
        <v>104670929214</v>
      </c>
      <c r="N19" s="54"/>
      <c r="O19" s="42">
        <v>105128277241</v>
      </c>
      <c r="P19" s="54"/>
      <c r="Q19" s="42">
        <v>-457348027</v>
      </c>
    </row>
    <row r="20" spans="1:21" ht="21.75" customHeight="1" x14ac:dyDescent="0.2">
      <c r="A20" s="8" t="s">
        <v>54</v>
      </c>
      <c r="C20" s="42">
        <v>10000</v>
      </c>
      <c r="D20" s="54"/>
      <c r="E20" s="42">
        <v>8789622900</v>
      </c>
      <c r="F20" s="54"/>
      <c r="G20" s="42">
        <v>8764641025</v>
      </c>
      <c r="H20" s="54"/>
      <c r="I20" s="42">
        <v>24981875</v>
      </c>
      <c r="J20" s="54"/>
      <c r="K20" s="42">
        <v>10000</v>
      </c>
      <c r="L20" s="54"/>
      <c r="M20" s="42">
        <v>8789622900</v>
      </c>
      <c r="N20" s="54"/>
      <c r="O20" s="42">
        <v>8776007995</v>
      </c>
      <c r="P20" s="54"/>
      <c r="Q20" s="42">
        <v>13614905</v>
      </c>
    </row>
    <row r="21" spans="1:21" ht="21.75" customHeight="1" x14ac:dyDescent="0.2">
      <c r="A21" s="11" t="s">
        <v>50</v>
      </c>
      <c r="C21" s="52">
        <v>5000</v>
      </c>
      <c r="D21" s="54"/>
      <c r="E21" s="52">
        <v>3968121025</v>
      </c>
      <c r="F21" s="54"/>
      <c r="G21" s="52">
        <v>3968121025</v>
      </c>
      <c r="H21" s="54"/>
      <c r="I21" s="60">
        <v>0</v>
      </c>
      <c r="J21" s="54"/>
      <c r="K21" s="52">
        <v>5000</v>
      </c>
      <c r="L21" s="54"/>
      <c r="M21" s="52">
        <v>3968121025</v>
      </c>
      <c r="N21" s="54"/>
      <c r="O21" s="52">
        <v>4002096375</v>
      </c>
      <c r="P21" s="54"/>
      <c r="Q21" s="52">
        <v>-33975350</v>
      </c>
    </row>
    <row r="22" spans="1:21" ht="21.75" customHeight="1" thickBot="1" x14ac:dyDescent="0.25">
      <c r="A22" s="14" t="s">
        <v>25</v>
      </c>
      <c r="C22" s="53">
        <v>17439971227</v>
      </c>
      <c r="D22" s="54"/>
      <c r="E22" s="53">
        <v>34527081509753</v>
      </c>
      <c r="F22" s="54"/>
      <c r="G22" s="53">
        <v>30253704090691</v>
      </c>
      <c r="H22" s="54"/>
      <c r="I22" s="53">
        <f>SUM(I8:I21)</f>
        <v>4273377419058</v>
      </c>
      <c r="J22" s="54"/>
      <c r="K22" s="53">
        <v>17439971227</v>
      </c>
      <c r="L22" s="54"/>
      <c r="M22" s="53">
        <v>34527081509753</v>
      </c>
      <c r="N22" s="54"/>
      <c r="O22" s="53">
        <v>30538268544439</v>
      </c>
      <c r="P22" s="54"/>
      <c r="Q22" s="53">
        <f>SUM(Q8:Q21)</f>
        <v>3988812965310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4"/>
  <sheetViews>
    <sheetView rightToLeft="1" view="pageBreakPreview" zoomScale="90" zoomScaleNormal="100" zoomScaleSheetLayoutView="90" workbookViewId="0">
      <selection activeCell="H27" sqref="H27"/>
    </sheetView>
  </sheetViews>
  <sheetFormatPr defaultRowHeight="12.75" x14ac:dyDescent="0.2"/>
  <cols>
    <col min="1" max="1" width="2.5703125" customWidth="1"/>
    <col min="2" max="2" width="6.42578125" customWidth="1"/>
    <col min="3" max="3" width="23.42578125" customWidth="1"/>
    <col min="4" max="5" width="1.28515625" customWidth="1"/>
    <col min="6" max="6" width="16.140625" bestFit="1" customWidth="1"/>
    <col min="7" max="7" width="1.28515625" customWidth="1"/>
    <col min="8" max="8" width="24.28515625" bestFit="1" customWidth="1"/>
    <col min="9" max="9" width="1.28515625" customWidth="1"/>
    <col min="10" max="10" width="24.28515625" bestFit="1" customWidth="1"/>
    <col min="11" max="11" width="1.28515625" customWidth="1"/>
    <col min="12" max="12" width="14.140625" bestFit="1" customWidth="1"/>
    <col min="13" max="13" width="1.28515625" customWidth="1"/>
    <col min="14" max="14" width="20.7109375" bestFit="1" customWidth="1"/>
    <col min="15" max="15" width="1.28515625" customWidth="1"/>
    <col min="16" max="16" width="17" bestFit="1" customWidth="1"/>
    <col min="17" max="17" width="1.28515625" customWidth="1"/>
    <col min="18" max="18" width="22.5703125" bestFit="1" customWidth="1"/>
    <col min="19" max="19" width="1.28515625" customWidth="1"/>
    <col min="20" max="20" width="18.85546875" bestFit="1" customWidth="1"/>
    <col min="21" max="21" width="1.28515625" customWidth="1"/>
    <col min="22" max="22" width="17.7109375" bestFit="1" customWidth="1"/>
    <col min="23" max="23" width="1.28515625" customWidth="1"/>
    <col min="24" max="24" width="24.28515625" bestFit="1" customWidth="1"/>
    <col min="25" max="25" width="1.28515625" customWidth="1"/>
    <col min="26" max="26" width="24.140625" bestFit="1" customWidth="1"/>
    <col min="27" max="27" width="1.28515625" customWidth="1"/>
    <col min="28" max="28" width="20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s="98" customFormat="1" ht="26.25" customHeight="1" x14ac:dyDescent="0.25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s="98" customFormat="1" ht="26.25" customHeight="1" x14ac:dyDescent="0.25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s="98" customFormat="1" ht="26.25" customHeight="1" x14ac:dyDescent="0.25">
      <c r="F6" s="72" t="s">
        <v>7</v>
      </c>
      <c r="G6" s="72"/>
      <c r="H6" s="72"/>
      <c r="I6" s="72"/>
      <c r="J6" s="72"/>
      <c r="L6" s="72" t="s">
        <v>8</v>
      </c>
      <c r="M6" s="72"/>
      <c r="N6" s="72"/>
      <c r="O6" s="72"/>
      <c r="P6" s="72"/>
      <c r="Q6" s="72"/>
      <c r="R6" s="72"/>
      <c r="T6" s="72" t="s">
        <v>9</v>
      </c>
      <c r="U6" s="72"/>
      <c r="V6" s="72"/>
      <c r="W6" s="72"/>
      <c r="X6" s="72"/>
      <c r="Y6" s="72"/>
      <c r="Z6" s="72"/>
      <c r="AA6" s="72"/>
      <c r="AB6" s="72"/>
    </row>
    <row r="7" spans="1:28" s="98" customFormat="1" ht="26.25" customHeight="1" x14ac:dyDescent="0.25">
      <c r="F7" s="99"/>
      <c r="G7" s="99"/>
      <c r="H7" s="99"/>
      <c r="I7" s="99"/>
      <c r="J7" s="99"/>
      <c r="L7" s="73" t="s">
        <v>10</v>
      </c>
      <c r="M7" s="73"/>
      <c r="N7" s="73"/>
      <c r="O7" s="99"/>
      <c r="P7" s="73" t="s">
        <v>11</v>
      </c>
      <c r="Q7" s="73"/>
      <c r="R7" s="73"/>
      <c r="T7" s="99"/>
      <c r="U7" s="99"/>
      <c r="V7" s="99"/>
      <c r="W7" s="99"/>
      <c r="X7" s="99"/>
      <c r="Y7" s="99"/>
      <c r="Z7" s="99"/>
      <c r="AA7" s="99"/>
      <c r="AB7" s="99"/>
    </row>
    <row r="8" spans="1:28" s="98" customFormat="1" ht="26.25" customHeight="1" x14ac:dyDescent="0.25">
      <c r="A8" s="72" t="s">
        <v>12</v>
      </c>
      <c r="B8" s="72"/>
      <c r="C8" s="72"/>
      <c r="E8" s="72" t="s">
        <v>13</v>
      </c>
      <c r="F8" s="72"/>
      <c r="H8" s="74" t="s">
        <v>14</v>
      </c>
      <c r="J8" s="74" t="s">
        <v>15</v>
      </c>
      <c r="L8" s="75" t="s">
        <v>13</v>
      </c>
      <c r="M8" s="99"/>
      <c r="N8" s="75" t="s">
        <v>14</v>
      </c>
      <c r="P8" s="75" t="s">
        <v>13</v>
      </c>
      <c r="Q8" s="99"/>
      <c r="R8" s="75" t="s">
        <v>16</v>
      </c>
      <c r="T8" s="74" t="s">
        <v>13</v>
      </c>
      <c r="V8" s="74" t="s">
        <v>17</v>
      </c>
      <c r="X8" s="74" t="s">
        <v>14</v>
      </c>
      <c r="Z8" s="74" t="s">
        <v>15</v>
      </c>
      <c r="AB8" s="74" t="s">
        <v>18</v>
      </c>
    </row>
    <row r="9" spans="1:28" s="71" customFormat="1" ht="26.25" customHeight="1" x14ac:dyDescent="0.25">
      <c r="A9" s="76" t="s">
        <v>19</v>
      </c>
      <c r="B9" s="76"/>
      <c r="C9" s="76"/>
      <c r="E9" s="77">
        <v>13395504225</v>
      </c>
      <c r="F9" s="77"/>
      <c r="H9" s="78">
        <v>13610649199849</v>
      </c>
      <c r="J9" s="78">
        <v>12194029837669.801</v>
      </c>
      <c r="L9" s="78">
        <v>0</v>
      </c>
      <c r="N9" s="78">
        <v>0</v>
      </c>
      <c r="P9" s="79">
        <v>-527262862</v>
      </c>
      <c r="R9" s="78">
        <v>549956196626</v>
      </c>
      <c r="T9" s="78">
        <v>12868241363</v>
      </c>
      <c r="V9" s="78">
        <v>1018</v>
      </c>
      <c r="X9" s="78">
        <v>13074917976773</v>
      </c>
      <c r="Z9" s="78">
        <v>13089913806556.301</v>
      </c>
      <c r="AB9" s="80">
        <v>37.090000000000003</v>
      </c>
    </row>
    <row r="10" spans="1:28" s="71" customFormat="1" ht="26.25" customHeight="1" x14ac:dyDescent="0.25">
      <c r="A10" s="81" t="s">
        <v>20</v>
      </c>
      <c r="B10" s="81"/>
      <c r="C10" s="81"/>
      <c r="E10" s="82">
        <v>1132524426</v>
      </c>
      <c r="F10" s="82"/>
      <c r="H10" s="83">
        <v>1725580053734</v>
      </c>
      <c r="J10" s="83">
        <v>2311988954292.2402</v>
      </c>
      <c r="L10" s="83">
        <v>4762000</v>
      </c>
      <c r="N10" s="83">
        <v>11619016446</v>
      </c>
      <c r="P10" s="84">
        <v>-20910000</v>
      </c>
      <c r="R10" s="83">
        <v>50547027925</v>
      </c>
      <c r="T10" s="83">
        <v>1116376426</v>
      </c>
      <c r="V10" s="83">
        <v>2351</v>
      </c>
      <c r="X10" s="83">
        <v>1705322682230</v>
      </c>
      <c r="Z10" s="83">
        <v>2622606280783.0801</v>
      </c>
      <c r="AB10" s="85">
        <v>7.43</v>
      </c>
    </row>
    <row r="11" spans="1:28" s="71" customFormat="1" ht="26.25" customHeight="1" x14ac:dyDescent="0.25">
      <c r="A11" s="81" t="s">
        <v>21</v>
      </c>
      <c r="B11" s="81"/>
      <c r="C11" s="81"/>
      <c r="E11" s="82">
        <v>417306663</v>
      </c>
      <c r="F11" s="82"/>
      <c r="H11" s="83">
        <v>1506945572334</v>
      </c>
      <c r="J11" s="83">
        <v>1711324948777.8401</v>
      </c>
      <c r="L11" s="83">
        <v>12222805</v>
      </c>
      <c r="N11" s="83">
        <v>61335295820</v>
      </c>
      <c r="P11" s="84">
        <v>-12000000</v>
      </c>
      <c r="R11" s="83">
        <v>61197255231</v>
      </c>
      <c r="T11" s="83">
        <v>417529468</v>
      </c>
      <c r="V11" s="83">
        <v>4880</v>
      </c>
      <c r="X11" s="83">
        <v>1524876294415</v>
      </c>
      <c r="Z11" s="83">
        <v>2035995270549.0801</v>
      </c>
      <c r="AB11" s="85">
        <v>5.77</v>
      </c>
    </row>
    <row r="12" spans="1:28" s="71" customFormat="1" ht="26.25" customHeight="1" x14ac:dyDescent="0.25">
      <c r="A12" s="81" t="s">
        <v>22</v>
      </c>
      <c r="B12" s="81"/>
      <c r="C12" s="81"/>
      <c r="E12" s="82">
        <v>522459570</v>
      </c>
      <c r="F12" s="82"/>
      <c r="H12" s="83">
        <v>4851737454344</v>
      </c>
      <c r="J12" s="83">
        <v>4166058755799.8599</v>
      </c>
      <c r="L12" s="83">
        <v>9178484</v>
      </c>
      <c r="N12" s="83">
        <v>87220168050</v>
      </c>
      <c r="P12" s="84">
        <v>-47938910</v>
      </c>
      <c r="R12" s="83">
        <v>458843906170</v>
      </c>
      <c r="T12" s="83">
        <v>483699144</v>
      </c>
      <c r="V12" s="83">
        <v>9810</v>
      </c>
      <c r="X12" s="83">
        <v>4493844490292</v>
      </c>
      <c r="Z12" s="83">
        <v>4741482335301.9902</v>
      </c>
      <c r="AB12" s="85">
        <v>13.43</v>
      </c>
    </row>
    <row r="13" spans="1:28" s="71" customFormat="1" ht="26.25" customHeight="1" x14ac:dyDescent="0.25">
      <c r="A13" s="81" t="s">
        <v>23</v>
      </c>
      <c r="B13" s="81"/>
      <c r="C13" s="81"/>
      <c r="E13" s="82">
        <v>2341903335</v>
      </c>
      <c r="F13" s="82"/>
      <c r="H13" s="83">
        <v>5983439724079</v>
      </c>
      <c r="J13" s="83">
        <v>3793340174802.4102</v>
      </c>
      <c r="L13" s="83">
        <v>59674378</v>
      </c>
      <c r="N13" s="83">
        <v>126494579634</v>
      </c>
      <c r="P13" s="84">
        <v>-38646161</v>
      </c>
      <c r="R13" s="83">
        <v>78436198715</v>
      </c>
      <c r="T13" s="83">
        <v>2362931552</v>
      </c>
      <c r="V13" s="83">
        <v>2154</v>
      </c>
      <c r="X13" s="83">
        <v>6011277302898</v>
      </c>
      <c r="Z13" s="83">
        <v>5085886349540.1104</v>
      </c>
      <c r="AB13" s="85">
        <v>14.41</v>
      </c>
    </row>
    <row r="14" spans="1:28" s="71" customFormat="1" ht="26.25" customHeight="1" x14ac:dyDescent="0.25">
      <c r="A14" s="86" t="s">
        <v>24</v>
      </c>
      <c r="B14" s="86"/>
      <c r="C14" s="86"/>
      <c r="D14" s="87"/>
      <c r="E14" s="88">
        <v>0</v>
      </c>
      <c r="F14" s="89"/>
      <c r="H14" s="90">
        <v>0</v>
      </c>
      <c r="J14" s="90">
        <v>0</v>
      </c>
      <c r="L14" s="91">
        <v>10000000</v>
      </c>
      <c r="N14" s="92">
        <v>143900000000</v>
      </c>
      <c r="P14" s="93">
        <v>0</v>
      </c>
      <c r="R14" s="90">
        <v>0</v>
      </c>
      <c r="T14" s="91">
        <v>10000000</v>
      </c>
      <c r="V14" s="91">
        <v>14390</v>
      </c>
      <c r="X14" s="92">
        <v>143900000000</v>
      </c>
      <c r="Z14" s="92">
        <v>143790636000</v>
      </c>
      <c r="AB14" s="94">
        <v>0.41</v>
      </c>
    </row>
    <row r="15" spans="1:28" s="98" customFormat="1" ht="26.25" customHeight="1" x14ac:dyDescent="0.25">
      <c r="A15" s="95" t="s">
        <v>25</v>
      </c>
      <c r="B15" s="95"/>
      <c r="C15" s="95"/>
      <c r="D15" s="95"/>
      <c r="F15" s="100"/>
      <c r="H15" s="101">
        <v>27678352004340</v>
      </c>
      <c r="J15" s="101">
        <v>24176742671342.102</v>
      </c>
      <c r="L15" s="100"/>
      <c r="N15" s="101">
        <v>430569059950</v>
      </c>
      <c r="P15" s="100"/>
      <c r="R15" s="101">
        <v>1198980584667</v>
      </c>
      <c r="T15" s="100"/>
      <c r="V15" s="100"/>
      <c r="X15" s="101">
        <v>26954138746608</v>
      </c>
      <c r="Z15" s="101">
        <v>27719674678730.602</v>
      </c>
      <c r="AB15" s="102">
        <v>78.540000000000006</v>
      </c>
    </row>
    <row r="16" spans="1:28" s="98" customFormat="1" ht="26.25" customHeight="1" x14ac:dyDescent="0.25"/>
    <row r="22" spans="24:24" x14ac:dyDescent="0.2">
      <c r="X22" s="58"/>
    </row>
    <row r="23" spans="24:24" x14ac:dyDescent="0.2">
      <c r="X23" s="58"/>
    </row>
    <row r="24" spans="24:24" x14ac:dyDescent="0.2">
      <c r="X24" s="58"/>
    </row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2"/>
  <sheetViews>
    <sheetView rightToLeft="1" tabSelected="1" view="pageBreakPreview" zoomScaleNormal="100" zoomScaleSheetLayoutView="100" workbookViewId="0">
      <selection activeCell="M21" sqref="M21"/>
    </sheetView>
  </sheetViews>
  <sheetFormatPr defaultRowHeight="12.75" x14ac:dyDescent="0.2"/>
  <cols>
    <col min="1" max="1" width="16.425781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20.42578125" bestFit="1" customWidth="1"/>
    <col min="8" max="8" width="1.28515625" customWidth="1"/>
    <col min="9" max="9" width="20.42578125" bestFit="1" customWidth="1"/>
    <col min="10" max="10" width="1.28515625" customWidth="1"/>
    <col min="11" max="11" width="12.140625" bestFit="1" customWidth="1"/>
    <col min="12" max="12" width="1.28515625" customWidth="1"/>
    <col min="13" max="13" width="20.5703125" bestFit="1" customWidth="1"/>
    <col min="14" max="14" width="1.28515625" customWidth="1"/>
    <col min="15" max="15" width="13.140625" bestFit="1" customWidth="1"/>
    <col min="16" max="16" width="1.28515625" customWidth="1"/>
    <col min="17" max="17" width="20.42578125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20.140625" bestFit="1" customWidth="1"/>
    <col min="24" max="24" width="1.28515625" customWidth="1"/>
    <col min="25" max="25" width="20.28515625" bestFit="1" customWidth="1"/>
    <col min="26" max="26" width="1.28515625" customWidth="1"/>
    <col min="27" max="27" width="18.425781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29.25" customHeight="1" x14ac:dyDescent="0.2"/>
    <row r="5" spans="1:27" ht="29.25" customHeight="1" x14ac:dyDescent="0.2">
      <c r="A5" s="1" t="s">
        <v>28</v>
      </c>
      <c r="B5" s="25" t="s">
        <v>29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9.2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9.25" customHeight="1" x14ac:dyDescent="0.2">
      <c r="E7" s="3"/>
      <c r="F7" s="3"/>
      <c r="G7" s="3"/>
      <c r="H7" s="3"/>
      <c r="I7" s="3"/>
      <c r="K7" s="27" t="s">
        <v>30</v>
      </c>
      <c r="L7" s="27"/>
      <c r="M7" s="27"/>
      <c r="N7" s="3"/>
      <c r="O7" s="27" t="s">
        <v>31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9.25" customHeight="1" x14ac:dyDescent="0.2">
      <c r="A8" s="26" t="s">
        <v>32</v>
      </c>
      <c r="B8" s="26"/>
      <c r="D8" s="26" t="s">
        <v>33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34</v>
      </c>
      <c r="W8" s="2" t="s">
        <v>14</v>
      </c>
      <c r="Y8" s="2" t="s">
        <v>15</v>
      </c>
      <c r="AA8" s="2" t="s">
        <v>18</v>
      </c>
    </row>
    <row r="9" spans="1:27" ht="29.25" customHeight="1" x14ac:dyDescent="0.2">
      <c r="A9" s="28" t="s">
        <v>35</v>
      </c>
      <c r="B9" s="28"/>
      <c r="D9" s="29">
        <v>119500000</v>
      </c>
      <c r="E9" s="29"/>
      <c r="G9" s="6">
        <v>4782215491791</v>
      </c>
      <c r="I9" s="6">
        <v>5017149243750</v>
      </c>
      <c r="K9" s="6">
        <v>12000000</v>
      </c>
      <c r="M9" s="6">
        <v>504870102110</v>
      </c>
      <c r="O9" s="41">
        <v>-15501000</v>
      </c>
      <c r="Q9" s="6">
        <v>651889835525</v>
      </c>
      <c r="S9" s="6">
        <v>115999000</v>
      </c>
      <c r="U9" s="6">
        <v>43193</v>
      </c>
      <c r="W9" s="6">
        <v>4662215610197</v>
      </c>
      <c r="Y9" s="6">
        <v>5008497242352.4199</v>
      </c>
      <c r="AA9" s="7">
        <v>14.19</v>
      </c>
    </row>
    <row r="10" spans="1:27" ht="29.25" customHeight="1" x14ac:dyDescent="0.2">
      <c r="A10" s="30" t="s">
        <v>36</v>
      </c>
      <c r="B10" s="30"/>
      <c r="D10" s="31">
        <v>10559423</v>
      </c>
      <c r="E10" s="31"/>
      <c r="G10" s="9">
        <v>334917115296</v>
      </c>
      <c r="I10" s="9">
        <v>350031904224.625</v>
      </c>
      <c r="K10" s="45">
        <v>0</v>
      </c>
      <c r="M10" s="45">
        <v>0</v>
      </c>
      <c r="O10" s="44">
        <v>0</v>
      </c>
      <c r="Q10" s="45">
        <v>0</v>
      </c>
      <c r="S10" s="9">
        <v>10559423</v>
      </c>
      <c r="U10" s="9">
        <v>34098</v>
      </c>
      <c r="W10" s="9">
        <v>334917115296</v>
      </c>
      <c r="Y10" s="9">
        <v>359922435096.98901</v>
      </c>
      <c r="AA10" s="10">
        <v>1.02</v>
      </c>
    </row>
    <row r="11" spans="1:27" ht="29.25" customHeight="1" x14ac:dyDescent="0.2">
      <c r="A11" s="30" t="s">
        <v>37</v>
      </c>
      <c r="B11" s="30"/>
      <c r="D11" s="31">
        <v>21737267</v>
      </c>
      <c r="E11" s="31"/>
      <c r="G11" s="9">
        <v>320096912610</v>
      </c>
      <c r="I11" s="9">
        <v>288646753482.63599</v>
      </c>
      <c r="K11" s="9">
        <v>78520246</v>
      </c>
      <c r="M11" s="9">
        <v>1156553691199</v>
      </c>
      <c r="O11" s="42">
        <v>-94357513</v>
      </c>
      <c r="Q11" s="9">
        <v>1399301530166</v>
      </c>
      <c r="S11" s="9">
        <v>5900000</v>
      </c>
      <c r="U11" s="9">
        <v>17749</v>
      </c>
      <c r="W11" s="9">
        <v>105128277241</v>
      </c>
      <c r="Y11" s="9">
        <v>104670929214</v>
      </c>
      <c r="AA11" s="10">
        <v>0.3</v>
      </c>
    </row>
    <row r="12" spans="1:27" ht="29.25" customHeight="1" x14ac:dyDescent="0.2">
      <c r="A12" s="30" t="s">
        <v>38</v>
      </c>
      <c r="B12" s="30"/>
      <c r="D12" s="39">
        <v>0</v>
      </c>
      <c r="E12" s="39"/>
      <c r="F12" s="46"/>
      <c r="G12" s="45">
        <v>0</v>
      </c>
      <c r="I12" s="45">
        <v>0</v>
      </c>
      <c r="K12" s="9">
        <v>18442011</v>
      </c>
      <c r="M12" s="9">
        <v>496997669755</v>
      </c>
      <c r="O12" s="44">
        <v>0</v>
      </c>
      <c r="Q12" s="45">
        <v>0</v>
      </c>
      <c r="S12" s="9">
        <v>18442011</v>
      </c>
      <c r="U12" s="9">
        <v>27085</v>
      </c>
      <c r="W12" s="9">
        <v>496997669755</v>
      </c>
      <c r="Y12" s="9">
        <v>499317676621.19897</v>
      </c>
      <c r="AA12" s="10">
        <v>1.41</v>
      </c>
    </row>
    <row r="13" spans="1:27" ht="29.25" customHeight="1" x14ac:dyDescent="0.2">
      <c r="A13" s="30" t="s">
        <v>39</v>
      </c>
      <c r="B13" s="30"/>
      <c r="D13" s="39">
        <v>0</v>
      </c>
      <c r="E13" s="39"/>
      <c r="F13" s="46"/>
      <c r="G13" s="45">
        <v>0</v>
      </c>
      <c r="I13" s="45">
        <v>0</v>
      </c>
      <c r="K13" s="9">
        <v>30840800</v>
      </c>
      <c r="M13" s="9">
        <v>799426287993</v>
      </c>
      <c r="O13" s="42">
        <v>-3150000</v>
      </c>
      <c r="Q13" s="9">
        <v>82020943644</v>
      </c>
      <c r="S13" s="9">
        <v>27690800</v>
      </c>
      <c r="U13" s="9">
        <v>26048</v>
      </c>
      <c r="W13" s="9">
        <v>717808704314</v>
      </c>
      <c r="Y13" s="9">
        <v>721023982727.83997</v>
      </c>
      <c r="AA13" s="10">
        <v>2.04</v>
      </c>
    </row>
    <row r="14" spans="1:27" ht="29.25" customHeight="1" x14ac:dyDescent="0.2">
      <c r="A14" s="32" t="s">
        <v>40</v>
      </c>
      <c r="B14" s="32"/>
      <c r="D14" s="40">
        <v>0</v>
      </c>
      <c r="E14" s="40"/>
      <c r="F14" s="46"/>
      <c r="G14" s="38">
        <v>0</v>
      </c>
      <c r="I14" s="38">
        <v>0</v>
      </c>
      <c r="K14" s="36">
        <v>2600000</v>
      </c>
      <c r="M14" s="12">
        <v>100256555974</v>
      </c>
      <c r="O14" s="43">
        <v>-12960</v>
      </c>
      <c r="Q14" s="12">
        <v>500006757</v>
      </c>
      <c r="S14" s="36">
        <v>2587040</v>
      </c>
      <c r="U14" s="36">
        <v>39139</v>
      </c>
      <c r="W14" s="12">
        <v>99756815603</v>
      </c>
      <c r="Y14" s="12">
        <v>101216821089.03101</v>
      </c>
      <c r="AA14" s="13">
        <v>0.28999999999999998</v>
      </c>
    </row>
    <row r="15" spans="1:27" s="71" customFormat="1" ht="29.25" customHeight="1" x14ac:dyDescent="0.25">
      <c r="A15" s="95" t="s">
        <v>25</v>
      </c>
      <c r="B15" s="95"/>
      <c r="D15" s="103"/>
      <c r="E15" s="103"/>
      <c r="G15" s="96">
        <v>5437229519697</v>
      </c>
      <c r="I15" s="96">
        <v>5655827901457.2598</v>
      </c>
      <c r="K15" s="91"/>
      <c r="M15" s="96">
        <v>3058104307031</v>
      </c>
      <c r="O15" s="91"/>
      <c r="Q15" s="96">
        <v>2133712316092</v>
      </c>
      <c r="S15" s="91"/>
      <c r="U15" s="91"/>
      <c r="W15" s="96">
        <v>6416824192406</v>
      </c>
      <c r="Y15" s="96">
        <v>6794649087101.4805</v>
      </c>
      <c r="AA15" s="97">
        <v>19.25</v>
      </c>
    </row>
    <row r="19" spans="23:23" x14ac:dyDescent="0.2">
      <c r="W19" s="58"/>
    </row>
    <row r="22" spans="23:23" x14ac:dyDescent="0.2">
      <c r="W22" s="58"/>
    </row>
  </sheetData>
  <mergeCells count="25"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view="pageBreakPreview" zoomScaleNormal="100" zoomScaleSheetLayoutView="100" workbookViewId="0">
      <selection activeCell="P20" sqref="P2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27" customHeight="1" x14ac:dyDescent="0.2"/>
    <row r="5" spans="1:38" ht="33" customHeight="1" x14ac:dyDescent="0.2">
      <c r="A5" s="1" t="s">
        <v>41</v>
      </c>
      <c r="B5" s="25" t="s">
        <v>42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36" customHeight="1" x14ac:dyDescent="0.2">
      <c r="A6" s="26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7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31.5" customHeight="1" x14ac:dyDescent="0.2">
      <c r="A8" s="26" t="s">
        <v>44</v>
      </c>
      <c r="B8" s="26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31.5" customHeight="1" x14ac:dyDescent="0.2">
      <c r="A9" s="28" t="s">
        <v>50</v>
      </c>
      <c r="B9" s="28"/>
      <c r="D9" s="5" t="s">
        <v>51</v>
      </c>
      <c r="F9" s="5" t="s">
        <v>51</v>
      </c>
      <c r="H9" s="5" t="s">
        <v>52</v>
      </c>
      <c r="J9" s="5" t="s">
        <v>53</v>
      </c>
      <c r="L9" s="7">
        <v>23</v>
      </c>
      <c r="N9" s="7">
        <v>23</v>
      </c>
      <c r="P9" s="6">
        <v>5000</v>
      </c>
      <c r="R9" s="6">
        <v>4038425737</v>
      </c>
      <c r="T9" s="6">
        <v>3968121025</v>
      </c>
      <c r="V9" s="50">
        <v>0</v>
      </c>
      <c r="W9" s="46"/>
      <c r="X9" s="50">
        <v>0</v>
      </c>
      <c r="Y9" s="46"/>
      <c r="Z9" s="50">
        <v>0</v>
      </c>
      <c r="AA9" s="46"/>
      <c r="AB9" s="50">
        <v>0</v>
      </c>
      <c r="AD9" s="6">
        <v>5000</v>
      </c>
      <c r="AF9" s="6">
        <v>794200</v>
      </c>
      <c r="AH9" s="6">
        <v>4038425737</v>
      </c>
      <c r="AJ9" s="6">
        <v>3968121025</v>
      </c>
      <c r="AL9" s="7">
        <v>0.01</v>
      </c>
    </row>
    <row r="10" spans="1:38" ht="31.5" customHeight="1" x14ac:dyDescent="0.2">
      <c r="A10" s="32" t="s">
        <v>54</v>
      </c>
      <c r="B10" s="32"/>
      <c r="D10" s="47" t="s">
        <v>51</v>
      </c>
      <c r="F10" s="47" t="s">
        <v>51</v>
      </c>
      <c r="H10" s="47" t="s">
        <v>55</v>
      </c>
      <c r="J10" s="47" t="s">
        <v>56</v>
      </c>
      <c r="L10" s="48">
        <v>23</v>
      </c>
      <c r="N10" s="48">
        <v>23</v>
      </c>
      <c r="P10" s="36">
        <v>10000</v>
      </c>
      <c r="R10" s="12">
        <v>8776007995</v>
      </c>
      <c r="T10" s="12">
        <v>8764641025</v>
      </c>
      <c r="V10" s="37">
        <v>0</v>
      </c>
      <c r="W10" s="46"/>
      <c r="X10" s="38">
        <v>0</v>
      </c>
      <c r="Y10" s="46"/>
      <c r="Z10" s="37">
        <v>0</v>
      </c>
      <c r="AA10" s="46"/>
      <c r="AB10" s="38">
        <v>0</v>
      </c>
      <c r="AD10" s="36">
        <v>10000</v>
      </c>
      <c r="AF10" s="36">
        <v>879600</v>
      </c>
      <c r="AH10" s="12">
        <v>8776007995</v>
      </c>
      <c r="AJ10" s="12">
        <v>8789622900</v>
      </c>
      <c r="AL10" s="13">
        <v>0.02</v>
      </c>
    </row>
    <row r="11" spans="1:38" ht="31.5" customHeight="1" x14ac:dyDescent="0.2">
      <c r="A11" s="34" t="s">
        <v>25</v>
      </c>
      <c r="B11" s="34"/>
      <c r="D11" s="36"/>
      <c r="E11" s="49"/>
      <c r="F11" s="36"/>
      <c r="G11" s="49"/>
      <c r="H11" s="36"/>
      <c r="I11" s="49"/>
      <c r="J11" s="36"/>
      <c r="K11" s="49"/>
      <c r="L11" s="36"/>
      <c r="M11" s="49"/>
      <c r="N11" s="36"/>
      <c r="P11" s="36"/>
      <c r="R11" s="15">
        <v>12814433732</v>
      </c>
      <c r="T11" s="15">
        <v>12732762050</v>
      </c>
      <c r="V11" s="37"/>
      <c r="W11" s="46"/>
      <c r="X11" s="51">
        <v>0</v>
      </c>
      <c r="Y11" s="46"/>
      <c r="Z11" s="37"/>
      <c r="AA11" s="46"/>
      <c r="AB11" s="51">
        <v>0</v>
      </c>
      <c r="AD11" s="36"/>
      <c r="AF11" s="36"/>
      <c r="AH11" s="15">
        <v>12814433732</v>
      </c>
      <c r="AJ11" s="15">
        <v>12757743925</v>
      </c>
      <c r="AL11" s="16">
        <v>0.03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view="pageBreakPreview" zoomScaleNormal="100" zoomScaleSheetLayoutView="100" workbookViewId="0">
      <selection activeCell="R15" sqref="R15:R1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57</v>
      </c>
      <c r="B5" s="25" t="s">
        <v>58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59</v>
      </c>
      <c r="B8" s="26"/>
      <c r="D8" s="2" t="s">
        <v>60</v>
      </c>
      <c r="F8" s="2" t="s">
        <v>61</v>
      </c>
      <c r="H8" s="2" t="s">
        <v>62</v>
      </c>
      <c r="J8" s="2" t="s">
        <v>60</v>
      </c>
      <c r="L8" s="2" t="s">
        <v>18</v>
      </c>
    </row>
    <row r="9" spans="1:12" ht="21.75" customHeight="1" x14ac:dyDescent="0.2">
      <c r="A9" s="28" t="s">
        <v>63</v>
      </c>
      <c r="B9" s="28"/>
      <c r="D9" s="6">
        <v>10000000</v>
      </c>
      <c r="F9" s="6">
        <v>570273972</v>
      </c>
      <c r="H9" s="6">
        <v>570273972</v>
      </c>
      <c r="J9" s="6">
        <v>10000000</v>
      </c>
      <c r="L9" s="7" t="s">
        <v>64</v>
      </c>
    </row>
    <row r="10" spans="1:12" ht="21.75" customHeight="1" x14ac:dyDescent="0.2">
      <c r="A10" s="30" t="s">
        <v>65</v>
      </c>
      <c r="B10" s="30"/>
      <c r="D10" s="9">
        <v>1698813831</v>
      </c>
      <c r="F10" s="9">
        <v>678196401169</v>
      </c>
      <c r="H10" s="9">
        <v>496997669732</v>
      </c>
      <c r="J10" s="9">
        <v>182897545268</v>
      </c>
      <c r="L10" s="10" t="s">
        <v>66</v>
      </c>
    </row>
    <row r="11" spans="1:12" ht="21.75" customHeight="1" x14ac:dyDescent="0.2">
      <c r="A11" s="30" t="s">
        <v>65</v>
      </c>
      <c r="B11" s="30"/>
      <c r="D11" s="9">
        <v>2000726636</v>
      </c>
      <c r="F11" s="9">
        <v>461609235809</v>
      </c>
      <c r="H11" s="9">
        <v>461034093312</v>
      </c>
      <c r="J11" s="9">
        <v>2575869133</v>
      </c>
      <c r="L11" s="10" t="s">
        <v>67</v>
      </c>
    </row>
    <row r="12" spans="1:12" ht="21.75" customHeight="1" x14ac:dyDescent="0.2">
      <c r="A12" s="30" t="s">
        <v>65</v>
      </c>
      <c r="B12" s="30"/>
      <c r="D12" s="9">
        <v>494260203</v>
      </c>
      <c r="F12" s="9">
        <v>61199345340</v>
      </c>
      <c r="H12" s="9">
        <v>41661014822</v>
      </c>
      <c r="J12" s="9">
        <v>20032590721</v>
      </c>
      <c r="L12" s="10" t="s">
        <v>68</v>
      </c>
    </row>
    <row r="13" spans="1:12" ht="21.75" customHeight="1" x14ac:dyDescent="0.2">
      <c r="A13" s="30" t="s">
        <v>65</v>
      </c>
      <c r="B13" s="30"/>
      <c r="D13" s="9">
        <v>30592648181</v>
      </c>
      <c r="F13" s="9">
        <v>45379550131</v>
      </c>
      <c r="H13" s="9">
        <v>60534127588</v>
      </c>
      <c r="J13" s="9">
        <v>15438070724</v>
      </c>
      <c r="L13" s="10" t="s">
        <v>69</v>
      </c>
    </row>
    <row r="14" spans="1:12" ht="21.75" customHeight="1" x14ac:dyDescent="0.2">
      <c r="A14" s="30" t="s">
        <v>70</v>
      </c>
      <c r="B14" s="30"/>
      <c r="D14" s="9">
        <v>11508593478</v>
      </c>
      <c r="F14" s="9">
        <v>1314247105947</v>
      </c>
      <c r="H14" s="9">
        <v>1318859149931</v>
      </c>
      <c r="J14" s="9">
        <v>6896549494</v>
      </c>
      <c r="L14" s="10" t="s">
        <v>71</v>
      </c>
    </row>
    <row r="15" spans="1:12" ht="21.75" customHeight="1" x14ac:dyDescent="0.2">
      <c r="A15" s="32" t="s">
        <v>70</v>
      </c>
      <c r="B15" s="32"/>
      <c r="D15" s="12">
        <v>1093570344</v>
      </c>
      <c r="F15" s="12">
        <v>278906983955</v>
      </c>
      <c r="H15" s="12">
        <v>76302250527</v>
      </c>
      <c r="J15" s="12">
        <v>203698303772</v>
      </c>
      <c r="L15" s="13" t="s">
        <v>72</v>
      </c>
    </row>
    <row r="16" spans="1:12" ht="21.75" customHeight="1" x14ac:dyDescent="0.2">
      <c r="A16" s="34" t="s">
        <v>25</v>
      </c>
      <c r="B16" s="34"/>
      <c r="D16" s="15">
        <v>47398612673</v>
      </c>
      <c r="F16" s="15">
        <v>2840108896323</v>
      </c>
      <c r="H16" s="15">
        <v>2455958579884</v>
      </c>
      <c r="J16" s="15">
        <v>431548929112</v>
      </c>
      <c r="L16" s="16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3"/>
  <sheetViews>
    <sheetView rightToLeft="1" view="pageBreakPreview" zoomScaleNormal="100" zoomScaleSheetLayoutView="100" workbookViewId="0">
      <selection activeCell="F11" sqref="F11"/>
    </sheetView>
  </sheetViews>
  <sheetFormatPr defaultRowHeight="12.75" x14ac:dyDescent="0.2"/>
  <cols>
    <col min="1" max="1" width="2.5703125" customWidth="1"/>
    <col min="2" max="2" width="53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7" max="18" width="16.42578125" bestFit="1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8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8" ht="14.45" customHeight="1" x14ac:dyDescent="0.2"/>
    <row r="5" spans="1:18" ht="29.1" customHeight="1" x14ac:dyDescent="0.2">
      <c r="A5" s="1" t="s">
        <v>74</v>
      </c>
      <c r="B5" s="25" t="s">
        <v>75</v>
      </c>
      <c r="C5" s="25"/>
      <c r="D5" s="25"/>
      <c r="E5" s="25"/>
      <c r="F5" s="25"/>
      <c r="G5" s="25"/>
      <c r="H5" s="25"/>
      <c r="I5" s="25"/>
      <c r="J5" s="25"/>
    </row>
    <row r="6" spans="1:18" ht="14.45" customHeight="1" x14ac:dyDescent="0.2">
      <c r="R6" s="58"/>
    </row>
    <row r="7" spans="1:18" ht="24" customHeight="1" x14ac:dyDescent="0.2">
      <c r="A7" s="26" t="s">
        <v>76</v>
      </c>
      <c r="B7" s="26"/>
      <c r="D7" s="2" t="s">
        <v>77</v>
      </c>
      <c r="F7" s="2" t="s">
        <v>60</v>
      </c>
      <c r="H7" s="2" t="s">
        <v>78</v>
      </c>
      <c r="J7" s="2" t="s">
        <v>79</v>
      </c>
      <c r="R7" s="58"/>
    </row>
    <row r="8" spans="1:18" ht="21.75" customHeight="1" x14ac:dyDescent="0.2">
      <c r="A8" s="28" t="s">
        <v>80</v>
      </c>
      <c r="B8" s="28"/>
      <c r="D8" s="5" t="s">
        <v>81</v>
      </c>
      <c r="F8" s="6">
        <f>'درآمد سرمایه گذاری در سهام'!J15</f>
        <v>4647793392421</v>
      </c>
      <c r="H8" s="7">
        <v>94.58</v>
      </c>
      <c r="J8" s="7">
        <v>13.03</v>
      </c>
      <c r="Q8" s="58">
        <v>4863278589840</v>
      </c>
      <c r="R8" s="58"/>
    </row>
    <row r="9" spans="1:18" ht="21.75" customHeight="1" x14ac:dyDescent="0.2">
      <c r="A9" s="30" t="s">
        <v>82</v>
      </c>
      <c r="B9" s="30"/>
      <c r="D9" s="8" t="s">
        <v>83</v>
      </c>
      <c r="F9" s="9">
        <f>'درآمد سرمایه گذاری در صندوق'!J16</f>
        <v>215135337125</v>
      </c>
      <c r="H9" s="10">
        <v>4.41</v>
      </c>
      <c r="J9" s="10">
        <v>0.61</v>
      </c>
      <c r="Q9" s="58">
        <f>Q8-F13</f>
        <v>0</v>
      </c>
      <c r="R9" s="58"/>
    </row>
    <row r="10" spans="1:18" ht="21.75" customHeight="1" x14ac:dyDescent="0.2">
      <c r="A10" s="30" t="s">
        <v>84</v>
      </c>
      <c r="B10" s="30"/>
      <c r="D10" s="8" t="s">
        <v>85</v>
      </c>
      <c r="F10" s="9">
        <f>'درآمد سرمایه گذاری در اوراق به'!J12</f>
        <v>320449655</v>
      </c>
      <c r="H10" s="10">
        <v>0.01</v>
      </c>
      <c r="J10" s="10">
        <v>0</v>
      </c>
      <c r="R10" s="58"/>
    </row>
    <row r="11" spans="1:18" ht="21.75" customHeight="1" x14ac:dyDescent="0.2">
      <c r="A11" s="30" t="s">
        <v>86</v>
      </c>
      <c r="B11" s="30"/>
      <c r="D11" s="8" t="s">
        <v>87</v>
      </c>
      <c r="F11" s="9">
        <f>'درآمد سپرده بانکی'!D12</f>
        <v>29410639</v>
      </c>
      <c r="H11" s="10">
        <v>0</v>
      </c>
      <c r="J11" s="10">
        <v>0</v>
      </c>
    </row>
    <row r="12" spans="1:18" ht="21.75" customHeight="1" x14ac:dyDescent="0.2">
      <c r="A12" s="32" t="s">
        <v>88</v>
      </c>
      <c r="B12" s="32"/>
      <c r="D12" s="11" t="s">
        <v>89</v>
      </c>
      <c r="F12" s="38">
        <v>0</v>
      </c>
      <c r="H12" s="13">
        <v>0</v>
      </c>
      <c r="J12" s="13">
        <v>0</v>
      </c>
    </row>
    <row r="13" spans="1:18" ht="21.75" customHeight="1" x14ac:dyDescent="0.2">
      <c r="A13" s="34" t="s">
        <v>25</v>
      </c>
      <c r="B13" s="34"/>
      <c r="D13" s="15"/>
      <c r="F13" s="15">
        <f>SUM(F8:F12)</f>
        <v>4863278589840</v>
      </c>
      <c r="H13" s="16">
        <v>99</v>
      </c>
      <c r="J13" s="16">
        <v>13.64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20"/>
  <sheetViews>
    <sheetView rightToLeft="1" view="pageBreakPreview" zoomScaleNormal="100" zoomScaleSheetLayoutView="100" workbookViewId="0">
      <selection activeCell="N11" sqref="N11"/>
    </sheetView>
  </sheetViews>
  <sheetFormatPr defaultRowHeight="12.75" x14ac:dyDescent="0.2"/>
  <cols>
    <col min="1" max="1" width="5.140625" customWidth="1"/>
    <col min="2" max="2" width="25.5703125" customWidth="1"/>
    <col min="3" max="3" width="1.28515625" customWidth="1"/>
    <col min="4" max="4" width="16.5703125" bestFit="1" customWidth="1"/>
    <col min="5" max="5" width="1.28515625" customWidth="1"/>
    <col min="6" max="6" width="18.42578125" bestFit="1" customWidth="1"/>
    <col min="7" max="7" width="1.28515625" customWidth="1"/>
    <col min="8" max="8" width="16.85546875" bestFit="1" customWidth="1"/>
    <col min="9" max="9" width="1.28515625" customWidth="1"/>
    <col min="10" max="10" width="18.5703125" bestFit="1" customWidth="1"/>
    <col min="11" max="11" width="1.28515625" customWidth="1"/>
    <col min="12" max="12" width="17.42578125" bestFit="1" customWidth="1"/>
    <col min="13" max="13" width="1.28515625" customWidth="1"/>
    <col min="14" max="14" width="16.85546875" bestFit="1" customWidth="1"/>
    <col min="15" max="16" width="1.28515625" customWidth="1"/>
    <col min="17" max="17" width="18.28515625" bestFit="1" customWidth="1"/>
    <col min="18" max="18" width="1.28515625" customWidth="1"/>
    <col min="19" max="19" width="16.5703125" bestFit="1" customWidth="1"/>
    <col min="20" max="20" width="1.28515625" customWidth="1"/>
    <col min="21" max="21" width="18.42578125" bestFit="1" customWidth="1"/>
    <col min="22" max="22" width="1.28515625" customWidth="1"/>
    <col min="23" max="23" width="17.42578125" bestFit="1" customWidth="1"/>
    <col min="24" max="24" width="0.28515625" customWidth="1"/>
    <col min="26" max="26" width="16.42578125" bestFit="1" customWidth="1"/>
  </cols>
  <sheetData>
    <row r="1" spans="1:26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6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6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6" ht="14.45" customHeight="1" x14ac:dyDescent="0.2"/>
    <row r="5" spans="1:26" ht="27.75" customHeight="1" x14ac:dyDescent="0.2">
      <c r="A5" s="1" t="s">
        <v>90</v>
      </c>
      <c r="B5" s="25" t="s">
        <v>91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6" ht="27.75" customHeight="1" x14ac:dyDescent="0.2">
      <c r="D6" s="26" t="s">
        <v>92</v>
      </c>
      <c r="E6" s="26"/>
      <c r="F6" s="26"/>
      <c r="G6" s="26"/>
      <c r="H6" s="26"/>
      <c r="I6" s="26"/>
      <c r="J6" s="26"/>
      <c r="K6" s="26"/>
      <c r="L6" s="26"/>
      <c r="N6" s="26" t="s">
        <v>93</v>
      </c>
      <c r="O6" s="26"/>
      <c r="P6" s="26"/>
      <c r="Q6" s="26"/>
      <c r="R6" s="26"/>
      <c r="S6" s="26"/>
      <c r="T6" s="26"/>
      <c r="U6" s="26"/>
      <c r="V6" s="26"/>
      <c r="W6" s="26"/>
    </row>
    <row r="7" spans="1:26" ht="27.75" customHeight="1" x14ac:dyDescent="0.2">
      <c r="D7" s="3"/>
      <c r="E7" s="3"/>
      <c r="F7" s="3"/>
      <c r="G7" s="3"/>
      <c r="H7" s="3"/>
      <c r="I7" s="3"/>
      <c r="J7" s="27" t="s">
        <v>25</v>
      </c>
      <c r="K7" s="27"/>
      <c r="L7" s="27"/>
      <c r="N7" s="3"/>
      <c r="O7" s="3"/>
      <c r="P7" s="3"/>
      <c r="Q7" s="3"/>
      <c r="R7" s="3"/>
      <c r="S7" s="3"/>
      <c r="T7" s="3"/>
      <c r="U7" s="27" t="s">
        <v>25</v>
      </c>
      <c r="V7" s="27"/>
      <c r="W7" s="27"/>
    </row>
    <row r="8" spans="1:26" ht="27.75" customHeight="1" x14ac:dyDescent="0.2">
      <c r="A8" s="26" t="s">
        <v>94</v>
      </c>
      <c r="B8" s="26"/>
      <c r="D8" s="2" t="s">
        <v>95</v>
      </c>
      <c r="F8" s="2" t="s">
        <v>96</v>
      </c>
      <c r="H8" s="2" t="s">
        <v>97</v>
      </c>
      <c r="J8" s="4" t="s">
        <v>60</v>
      </c>
      <c r="K8" s="3"/>
      <c r="L8" s="4" t="s">
        <v>78</v>
      </c>
      <c r="N8" s="2" t="s">
        <v>95</v>
      </c>
      <c r="P8" s="26" t="s">
        <v>96</v>
      </c>
      <c r="Q8" s="26"/>
      <c r="S8" s="2" t="s">
        <v>97</v>
      </c>
      <c r="U8" s="4" t="s">
        <v>60</v>
      </c>
      <c r="V8" s="3"/>
      <c r="W8" s="4" t="s">
        <v>78</v>
      </c>
    </row>
    <row r="9" spans="1:26" ht="27.75" customHeight="1" x14ac:dyDescent="0.2">
      <c r="A9" s="28" t="s">
        <v>19</v>
      </c>
      <c r="B9" s="28"/>
      <c r="D9" s="59">
        <v>0</v>
      </c>
      <c r="E9" s="54"/>
      <c r="F9" s="41">
        <v>1372694209220</v>
      </c>
      <c r="G9" s="54"/>
      <c r="H9" s="41">
        <v>73564237480</v>
      </c>
      <c r="I9" s="54"/>
      <c r="J9" s="41">
        <f>F9+H9</f>
        <v>1446258446700</v>
      </c>
      <c r="K9" s="54"/>
      <c r="L9" s="61">
        <v>29.73</v>
      </c>
      <c r="M9" s="54"/>
      <c r="N9" s="59">
        <v>0</v>
      </c>
      <c r="O9" s="54"/>
      <c r="P9" s="55">
        <v>1453006151053</v>
      </c>
      <c r="Q9" s="55"/>
      <c r="R9" s="54"/>
      <c r="S9" s="41">
        <v>73145957195</v>
      </c>
      <c r="T9" s="54"/>
      <c r="U9" s="41">
        <v>1526152108248</v>
      </c>
      <c r="V9" s="54"/>
      <c r="W9" s="61">
        <v>32.130000000000003</v>
      </c>
    </row>
    <row r="10" spans="1:26" ht="27.75" customHeight="1" x14ac:dyDescent="0.2">
      <c r="A10" s="30" t="s">
        <v>21</v>
      </c>
      <c r="B10" s="30"/>
      <c r="D10" s="44">
        <v>0</v>
      </c>
      <c r="E10" s="54"/>
      <c r="F10" s="42">
        <v>313918789763</v>
      </c>
      <c r="G10" s="54"/>
      <c r="H10" s="42">
        <v>10660036320</v>
      </c>
      <c r="I10" s="54"/>
      <c r="J10" s="42">
        <f>D10+F10+H10</f>
        <v>324578826083</v>
      </c>
      <c r="K10" s="54"/>
      <c r="L10" s="62">
        <v>6.67</v>
      </c>
      <c r="M10" s="54"/>
      <c r="N10" s="44">
        <v>0</v>
      </c>
      <c r="O10" s="54"/>
      <c r="P10" s="56">
        <v>267517552573</v>
      </c>
      <c r="Q10" s="56"/>
      <c r="R10" s="54"/>
      <c r="S10" s="42">
        <v>10613491551</v>
      </c>
      <c r="T10" s="54"/>
      <c r="U10" s="42">
        <v>278131044124</v>
      </c>
      <c r="V10" s="54"/>
      <c r="W10" s="62">
        <v>5.86</v>
      </c>
    </row>
    <row r="11" spans="1:26" ht="27.75" customHeight="1" x14ac:dyDescent="0.2">
      <c r="A11" s="30" t="s">
        <v>20</v>
      </c>
      <c r="B11" s="30"/>
      <c r="D11" s="42">
        <v>335540227800</v>
      </c>
      <c r="E11" s="54"/>
      <c r="F11" s="42">
        <v>342733206640</v>
      </c>
      <c r="G11" s="54"/>
      <c r="H11" s="42">
        <v>6850575590</v>
      </c>
      <c r="I11" s="54"/>
      <c r="J11" s="42">
        <f>D11+F11+H11</f>
        <v>685124010030</v>
      </c>
      <c r="K11" s="54"/>
      <c r="L11" s="62">
        <v>13.12</v>
      </c>
      <c r="M11" s="54"/>
      <c r="N11" s="42">
        <v>335540227800</v>
      </c>
      <c r="O11" s="54"/>
      <c r="P11" s="56">
        <v>286337549735</v>
      </c>
      <c r="Q11" s="56"/>
      <c r="R11" s="54"/>
      <c r="S11" s="42">
        <v>6812131515</v>
      </c>
      <c r="T11" s="54"/>
      <c r="U11" s="42">
        <v>581658946614</v>
      </c>
      <c r="V11" s="54"/>
      <c r="W11" s="62">
        <v>12.25</v>
      </c>
    </row>
    <row r="12" spans="1:26" ht="27.75" customHeight="1" x14ac:dyDescent="0.2">
      <c r="A12" s="30" t="s">
        <v>22</v>
      </c>
      <c r="B12" s="30"/>
      <c r="D12" s="44">
        <v>0</v>
      </c>
      <c r="E12" s="54"/>
      <c r="F12" s="42">
        <v>876010424570</v>
      </c>
      <c r="G12" s="54"/>
      <c r="H12" s="42">
        <v>71383598861</v>
      </c>
      <c r="I12" s="54"/>
      <c r="J12" s="42">
        <f>D12+F12+H12</f>
        <v>947394023431</v>
      </c>
      <c r="K12" s="54"/>
      <c r="L12" s="62">
        <v>19.47</v>
      </c>
      <c r="M12" s="54"/>
      <c r="N12" s="44">
        <v>0</v>
      </c>
      <c r="O12" s="54"/>
      <c r="P12" s="56">
        <v>819417000695</v>
      </c>
      <c r="Q12" s="56"/>
      <c r="R12" s="54"/>
      <c r="S12" s="42">
        <v>71036893331</v>
      </c>
      <c r="T12" s="54"/>
      <c r="U12" s="42">
        <v>890453894026</v>
      </c>
      <c r="V12" s="54"/>
      <c r="W12" s="62">
        <v>18.75</v>
      </c>
    </row>
    <row r="13" spans="1:26" ht="27.75" customHeight="1" x14ac:dyDescent="0.2">
      <c r="A13" s="30" t="s">
        <v>23</v>
      </c>
      <c r="B13" s="30"/>
      <c r="D13" s="44">
        <v>0</v>
      </c>
      <c r="E13" s="54"/>
      <c r="F13" s="42">
        <v>1236106870458</v>
      </c>
      <c r="G13" s="54"/>
      <c r="H13" s="42">
        <v>8440579719</v>
      </c>
      <c r="I13" s="54"/>
      <c r="J13" s="42">
        <f>D13+F13+H13</f>
        <v>1244547450177</v>
      </c>
      <c r="K13" s="54"/>
      <c r="L13" s="62">
        <v>25.59</v>
      </c>
      <c r="M13" s="54"/>
      <c r="N13" s="44">
        <v>0</v>
      </c>
      <c r="O13" s="54"/>
      <c r="P13" s="56">
        <v>784839541010</v>
      </c>
      <c r="Q13" s="56"/>
      <c r="R13" s="54"/>
      <c r="S13" s="42">
        <v>8380923744</v>
      </c>
      <c r="T13" s="54"/>
      <c r="U13" s="42">
        <v>793220464754</v>
      </c>
      <c r="V13" s="54"/>
      <c r="W13" s="62">
        <v>16.7</v>
      </c>
      <c r="Z13" s="58"/>
    </row>
    <row r="14" spans="1:26" ht="27.75" customHeight="1" x14ac:dyDescent="0.2">
      <c r="A14" s="32" t="s">
        <v>24</v>
      </c>
      <c r="B14" s="32"/>
      <c r="D14" s="60">
        <v>0</v>
      </c>
      <c r="E14" s="54"/>
      <c r="F14" s="52">
        <v>-109364000</v>
      </c>
      <c r="G14" s="54"/>
      <c r="H14" s="60">
        <v>0</v>
      </c>
      <c r="I14" s="54"/>
      <c r="J14" s="42">
        <f>D14+F14+H14</f>
        <v>-109364000</v>
      </c>
      <c r="K14" s="54"/>
      <c r="L14" s="65">
        <v>0</v>
      </c>
      <c r="M14" s="54"/>
      <c r="N14" s="60">
        <v>0</v>
      </c>
      <c r="O14" s="54"/>
      <c r="P14" s="56">
        <v>-109363999</v>
      </c>
      <c r="Q14" s="57"/>
      <c r="R14" s="54"/>
      <c r="S14" s="60">
        <v>0</v>
      </c>
      <c r="T14" s="54"/>
      <c r="U14" s="52">
        <v>-109363999</v>
      </c>
      <c r="V14" s="54"/>
      <c r="W14" s="63">
        <v>0</v>
      </c>
      <c r="Z14" s="58"/>
    </row>
    <row r="15" spans="1:26" ht="27.75" customHeight="1" thickBot="1" x14ac:dyDescent="0.25">
      <c r="A15" s="34" t="s">
        <v>25</v>
      </c>
      <c r="B15" s="34"/>
      <c r="D15" s="53">
        <v>335540227800</v>
      </c>
      <c r="E15" s="54"/>
      <c r="F15" s="53">
        <f>SUM(F9:F14)</f>
        <v>4141354136651</v>
      </c>
      <c r="G15" s="54"/>
      <c r="H15" s="53">
        <f>SUM(H9:H14)</f>
        <v>170899027970</v>
      </c>
      <c r="I15" s="54"/>
      <c r="J15" s="53">
        <f>SUM(J9:J14)</f>
        <v>4647793392421</v>
      </c>
      <c r="K15" s="54"/>
      <c r="L15" s="64">
        <f>SUM(L9:L14)</f>
        <v>94.58</v>
      </c>
      <c r="M15" s="54"/>
      <c r="N15" s="53">
        <f>SUM(N9:N14)</f>
        <v>335540227800</v>
      </c>
      <c r="O15" s="54"/>
      <c r="P15" s="54"/>
      <c r="Q15" s="53">
        <f>SUM(P9:Q14)</f>
        <v>3611008431067</v>
      </c>
      <c r="R15" s="54"/>
      <c r="S15" s="53">
        <f>SUM(S9:S14)</f>
        <v>169989397336</v>
      </c>
      <c r="T15" s="54"/>
      <c r="U15" s="53">
        <f>SUM(U9:U14)</f>
        <v>4069507093767</v>
      </c>
      <c r="V15" s="54"/>
      <c r="W15" s="64">
        <v>85.69</v>
      </c>
      <c r="Z15" s="58"/>
    </row>
    <row r="16" spans="1:26" ht="27.75" customHeight="1" thickTop="1" x14ac:dyDescent="0.2">
      <c r="Z16" s="58"/>
    </row>
    <row r="20" spans="23:23" x14ac:dyDescent="0.2">
      <c r="W20" s="58"/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view="pageBreakPreview" zoomScaleNormal="100" zoomScaleSheetLayoutView="100" workbookViewId="0">
      <selection activeCell="AB10" sqref="AB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6.140625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" bestFit="1" customWidth="1"/>
    <col min="18" max="18" width="1.28515625" customWidth="1"/>
    <col min="19" max="19" width="16.14062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30.75" customHeight="1" x14ac:dyDescent="0.2">
      <c r="A5" s="1" t="s">
        <v>98</v>
      </c>
      <c r="B5" s="25" t="s">
        <v>99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30.75" customHeight="1" x14ac:dyDescent="0.2">
      <c r="D6" s="26" t="s">
        <v>92</v>
      </c>
      <c r="E6" s="26"/>
      <c r="F6" s="26"/>
      <c r="G6" s="26"/>
      <c r="H6" s="26"/>
      <c r="I6" s="26"/>
      <c r="J6" s="26"/>
      <c r="K6" s="26"/>
      <c r="L6" s="26"/>
      <c r="N6" s="26" t="s">
        <v>93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30.75" customHeight="1" x14ac:dyDescent="0.2">
      <c r="D7" s="3"/>
      <c r="E7" s="3"/>
      <c r="F7" s="3"/>
      <c r="G7" s="3"/>
      <c r="H7" s="3"/>
      <c r="I7" s="3"/>
      <c r="J7" s="27" t="s">
        <v>25</v>
      </c>
      <c r="K7" s="27"/>
      <c r="L7" s="27"/>
      <c r="N7" s="3"/>
      <c r="O7" s="3"/>
      <c r="P7" s="3"/>
      <c r="Q7" s="3"/>
      <c r="R7" s="3"/>
      <c r="S7" s="3"/>
      <c r="T7" s="3"/>
      <c r="U7" s="27" t="s">
        <v>25</v>
      </c>
      <c r="V7" s="27"/>
      <c r="W7" s="27"/>
    </row>
    <row r="8" spans="1:23" ht="30.75" customHeight="1" x14ac:dyDescent="0.2">
      <c r="A8" s="70" t="s">
        <v>32</v>
      </c>
      <c r="B8" s="70"/>
      <c r="D8" s="2" t="s">
        <v>100</v>
      </c>
      <c r="F8" s="2" t="s">
        <v>96</v>
      </c>
      <c r="H8" s="2" t="s">
        <v>97</v>
      </c>
      <c r="J8" s="4" t="s">
        <v>60</v>
      </c>
      <c r="K8" s="3"/>
      <c r="L8" s="4" t="s">
        <v>78</v>
      </c>
      <c r="N8" s="2" t="s">
        <v>100</v>
      </c>
      <c r="P8" s="26" t="s">
        <v>96</v>
      </c>
      <c r="Q8" s="26"/>
      <c r="S8" s="2" t="s">
        <v>97</v>
      </c>
      <c r="U8" s="4" t="s">
        <v>60</v>
      </c>
      <c r="V8" s="3"/>
      <c r="W8" s="4" t="s">
        <v>78</v>
      </c>
    </row>
    <row r="9" spans="1:23" ht="30.75" customHeight="1" x14ac:dyDescent="0.2">
      <c r="A9" s="28" t="s">
        <v>35</v>
      </c>
      <c r="B9" s="28"/>
      <c r="D9" s="50">
        <v>0</v>
      </c>
      <c r="F9" s="6">
        <v>111347880194</v>
      </c>
      <c r="H9" s="6">
        <v>27102076296</v>
      </c>
      <c r="J9" s="6">
        <f>D9+F9+H9</f>
        <v>138449956490</v>
      </c>
      <c r="L9" s="7">
        <v>2.85</v>
      </c>
      <c r="N9" s="50">
        <v>0</v>
      </c>
      <c r="P9" s="29">
        <v>346281632155</v>
      </c>
      <c r="Q9" s="29"/>
      <c r="S9" s="6">
        <v>135796468812</v>
      </c>
      <c r="U9" s="6">
        <v>482078100967</v>
      </c>
      <c r="W9" s="7">
        <v>10.15</v>
      </c>
    </row>
    <row r="10" spans="1:23" ht="30.75" customHeight="1" x14ac:dyDescent="0.2">
      <c r="A10" s="30" t="s">
        <v>37</v>
      </c>
      <c r="B10" s="30"/>
      <c r="D10" s="45">
        <v>0</v>
      </c>
      <c r="F10" s="9">
        <v>3764598702</v>
      </c>
      <c r="H10" s="9">
        <v>55600893141</v>
      </c>
      <c r="J10" s="9">
        <f>D10+F10+H10</f>
        <v>59365491843</v>
      </c>
      <c r="L10" s="10">
        <v>1.21</v>
      </c>
      <c r="N10" s="45">
        <v>0</v>
      </c>
      <c r="P10" s="31">
        <v>-457348027</v>
      </c>
      <c r="Q10" s="31"/>
      <c r="S10" s="9">
        <v>55004612706</v>
      </c>
      <c r="U10" s="9">
        <v>54547264679</v>
      </c>
      <c r="W10" s="10">
        <v>1.1499999999999999</v>
      </c>
    </row>
    <row r="11" spans="1:23" ht="30.75" customHeight="1" x14ac:dyDescent="0.2">
      <c r="A11" s="30" t="s">
        <v>39</v>
      </c>
      <c r="B11" s="30"/>
      <c r="D11" s="45">
        <v>0</v>
      </c>
      <c r="F11" s="9">
        <v>3215278412</v>
      </c>
      <c r="H11" s="9">
        <v>433616327</v>
      </c>
      <c r="J11" s="9">
        <f t="shared" ref="J11:J15" si="0">D11+F11+H11</f>
        <v>3648894739</v>
      </c>
      <c r="L11" s="10">
        <v>7.0000000000000007E-2</v>
      </c>
      <c r="N11" s="45">
        <v>0</v>
      </c>
      <c r="P11" s="31">
        <v>3215278413</v>
      </c>
      <c r="Q11" s="31"/>
      <c r="S11" s="9">
        <v>403359971</v>
      </c>
      <c r="U11" s="9">
        <v>3618638384</v>
      </c>
      <c r="W11" s="10">
        <v>0.08</v>
      </c>
    </row>
    <row r="12" spans="1:23" ht="30.75" customHeight="1" x14ac:dyDescent="0.2">
      <c r="A12" s="30" t="s">
        <v>40</v>
      </c>
      <c r="B12" s="30"/>
      <c r="D12" s="45">
        <v>0</v>
      </c>
      <c r="F12" s="9">
        <v>1460005485</v>
      </c>
      <c r="H12" s="9">
        <v>450829</v>
      </c>
      <c r="J12" s="9">
        <f t="shared" si="0"/>
        <v>1460456314</v>
      </c>
      <c r="L12" s="10">
        <v>0.03</v>
      </c>
      <c r="N12" s="45">
        <v>0</v>
      </c>
      <c r="P12" s="31">
        <v>1460005486</v>
      </c>
      <c r="Q12" s="31"/>
      <c r="S12" s="9">
        <v>266386</v>
      </c>
      <c r="U12" s="9">
        <v>1460271872</v>
      </c>
      <c r="W12" s="10">
        <v>0.03</v>
      </c>
    </row>
    <row r="13" spans="1:23" ht="30.75" customHeight="1" x14ac:dyDescent="0.2">
      <c r="A13" s="30" t="s">
        <v>101</v>
      </c>
      <c r="B13" s="30"/>
      <c r="D13" s="45">
        <v>0</v>
      </c>
      <c r="F13" s="45">
        <v>0</v>
      </c>
      <c r="H13" s="45">
        <v>0</v>
      </c>
      <c r="J13" s="45">
        <f t="shared" si="0"/>
        <v>0</v>
      </c>
      <c r="L13" s="10">
        <v>0</v>
      </c>
      <c r="N13" s="45">
        <v>0</v>
      </c>
      <c r="P13" s="39">
        <v>0</v>
      </c>
      <c r="Q13" s="39"/>
      <c r="S13" s="9">
        <v>3275716034</v>
      </c>
      <c r="U13" s="9">
        <v>3275716034</v>
      </c>
      <c r="W13" s="10">
        <v>7.0000000000000007E-2</v>
      </c>
    </row>
    <row r="14" spans="1:23" ht="30.75" customHeight="1" x14ac:dyDescent="0.2">
      <c r="A14" s="30" t="s">
        <v>36</v>
      </c>
      <c r="B14" s="30"/>
      <c r="D14" s="45">
        <v>0</v>
      </c>
      <c r="F14" s="9">
        <v>9890530873</v>
      </c>
      <c r="H14" s="45">
        <v>0</v>
      </c>
      <c r="J14" s="9">
        <f t="shared" si="0"/>
        <v>9890530873</v>
      </c>
      <c r="L14" s="10">
        <v>0.2</v>
      </c>
      <c r="N14" s="45">
        <v>0</v>
      </c>
      <c r="P14" s="31">
        <v>25005319800</v>
      </c>
      <c r="Q14" s="31"/>
      <c r="S14" s="9">
        <v>5393500408</v>
      </c>
      <c r="U14" s="9">
        <v>30398820208</v>
      </c>
      <c r="W14" s="10">
        <v>0.64</v>
      </c>
    </row>
    <row r="15" spans="1:23" ht="30.75" customHeight="1" x14ac:dyDescent="0.2">
      <c r="A15" s="32" t="s">
        <v>38</v>
      </c>
      <c r="B15" s="32"/>
      <c r="D15" s="38">
        <v>0</v>
      </c>
      <c r="F15" s="12">
        <v>2320006866</v>
      </c>
      <c r="H15" s="38">
        <v>0</v>
      </c>
      <c r="J15" s="9">
        <f t="shared" si="0"/>
        <v>2320006866</v>
      </c>
      <c r="L15" s="13">
        <v>0.05</v>
      </c>
      <c r="N15" s="38">
        <v>0</v>
      </c>
      <c r="P15" s="31">
        <v>2320006866</v>
      </c>
      <c r="Q15" s="33"/>
      <c r="S15" s="38">
        <v>0</v>
      </c>
      <c r="U15" s="12">
        <v>2320006866</v>
      </c>
      <c r="W15" s="13">
        <v>0.05</v>
      </c>
    </row>
    <row r="16" spans="1:23" ht="30.75" customHeight="1" thickBot="1" x14ac:dyDescent="0.25">
      <c r="A16" s="34" t="s">
        <v>25</v>
      </c>
      <c r="B16" s="34"/>
      <c r="D16" s="51">
        <v>0</v>
      </c>
      <c r="F16" s="15">
        <f>SUM(F9:F15)</f>
        <v>131998300532</v>
      </c>
      <c r="H16" s="15">
        <f>SUM(H9:H15)</f>
        <v>83137036593</v>
      </c>
      <c r="J16" s="15">
        <f>SUM(J9:J15)</f>
        <v>215135337125</v>
      </c>
      <c r="L16" s="16">
        <v>4.41</v>
      </c>
      <c r="N16" s="51">
        <v>0</v>
      </c>
      <c r="Q16" s="15">
        <v>377824894693</v>
      </c>
      <c r="S16" s="15">
        <v>199873924317</v>
      </c>
      <c r="U16" s="15">
        <v>577698819010</v>
      </c>
      <c r="W16" s="16">
        <v>12.17</v>
      </c>
    </row>
    <row r="17" ht="30.75" customHeight="1" thickTop="1" x14ac:dyDescent="0.2"/>
  </sheetData>
  <mergeCells count="25">
    <mergeCell ref="A16:B16"/>
    <mergeCell ref="A9:B9"/>
    <mergeCell ref="A8:B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P8:Q8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view="pageBreakPreview" zoomScaleNormal="100" zoomScaleSheetLayoutView="100" workbookViewId="0">
      <selection activeCell="L22" sqref="L22"/>
    </sheetView>
  </sheetViews>
  <sheetFormatPr defaultRowHeight="12.75" x14ac:dyDescent="0.2"/>
  <cols>
    <col min="1" max="1" width="13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5" bestFit="1" customWidth="1"/>
    <col min="13" max="13" width="1.28515625" customWidth="1"/>
    <col min="14" max="14" width="15.42578125" bestFit="1" customWidth="1"/>
    <col min="15" max="15" width="1.28515625" customWidth="1"/>
    <col min="16" max="16" width="1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102</v>
      </c>
      <c r="B5" s="25" t="s">
        <v>103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92</v>
      </c>
      <c r="E6" s="26"/>
      <c r="F6" s="26"/>
      <c r="G6" s="26"/>
      <c r="H6" s="26"/>
      <c r="I6" s="26"/>
      <c r="J6" s="26"/>
      <c r="L6" s="26" t="s">
        <v>93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104</v>
      </c>
      <c r="B8" s="26"/>
      <c r="D8" s="2" t="s">
        <v>105</v>
      </c>
      <c r="F8" s="2" t="s">
        <v>96</v>
      </c>
      <c r="H8" s="2" t="s">
        <v>97</v>
      </c>
      <c r="J8" s="2" t="s">
        <v>25</v>
      </c>
      <c r="L8" s="2" t="s">
        <v>105</v>
      </c>
      <c r="N8" s="2" t="s">
        <v>96</v>
      </c>
      <c r="P8" s="2" t="s">
        <v>97</v>
      </c>
      <c r="R8" s="2" t="s">
        <v>25</v>
      </c>
    </row>
    <row r="9" spans="1:18" ht="21.75" customHeight="1" x14ac:dyDescent="0.2">
      <c r="A9" s="28" t="s">
        <v>106</v>
      </c>
      <c r="B9" s="28"/>
      <c r="D9" s="50">
        <v>0</v>
      </c>
      <c r="F9" s="50">
        <v>0</v>
      </c>
      <c r="H9" s="50">
        <v>0</v>
      </c>
      <c r="J9" s="50">
        <v>0</v>
      </c>
      <c r="L9" s="6">
        <v>38151300294</v>
      </c>
      <c r="N9" s="50">
        <v>0</v>
      </c>
      <c r="P9" s="6">
        <v>10037948873</v>
      </c>
      <c r="R9" s="6">
        <v>48189249167</v>
      </c>
    </row>
    <row r="10" spans="1:18" ht="21.75" customHeight="1" x14ac:dyDescent="0.2">
      <c r="A10" s="30" t="s">
        <v>50</v>
      </c>
      <c r="B10" s="30"/>
      <c r="D10" s="9">
        <v>94941226</v>
      </c>
      <c r="F10" s="45">
        <v>0</v>
      </c>
      <c r="H10" s="45">
        <v>0</v>
      </c>
      <c r="J10" s="9">
        <v>94941226</v>
      </c>
      <c r="L10" s="9">
        <v>394109614</v>
      </c>
      <c r="N10" s="42">
        <v>-33975349</v>
      </c>
      <c r="P10" s="45">
        <v>0</v>
      </c>
      <c r="R10" s="9">
        <v>360134265</v>
      </c>
    </row>
    <row r="11" spans="1:18" ht="21.75" customHeight="1" x14ac:dyDescent="0.2">
      <c r="A11" s="32" t="s">
        <v>54</v>
      </c>
      <c r="B11" s="32"/>
      <c r="D11" s="12">
        <v>200526554</v>
      </c>
      <c r="F11" s="12">
        <v>24981875</v>
      </c>
      <c r="H11" s="38">
        <v>0</v>
      </c>
      <c r="J11" s="12">
        <v>225508429</v>
      </c>
      <c r="L11" s="12">
        <v>362411168</v>
      </c>
      <c r="N11" s="52">
        <v>13614905</v>
      </c>
      <c r="P11" s="38">
        <v>0</v>
      </c>
      <c r="R11" s="12">
        <v>376026073</v>
      </c>
    </row>
    <row r="12" spans="1:18" ht="21.75" customHeight="1" x14ac:dyDescent="0.2">
      <c r="A12" s="34" t="s">
        <v>25</v>
      </c>
      <c r="B12" s="34"/>
      <c r="D12" s="15">
        <v>295467780</v>
      </c>
      <c r="F12" s="15">
        <v>24981875</v>
      </c>
      <c r="H12" s="51">
        <v>0</v>
      </c>
      <c r="J12" s="15">
        <v>320449655</v>
      </c>
      <c r="L12" s="15">
        <v>38907821076</v>
      </c>
      <c r="N12" s="53">
        <v>-20360444</v>
      </c>
      <c r="P12" s="15">
        <v>10037948873</v>
      </c>
      <c r="R12" s="15">
        <v>48925409505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زهره رضایی</dc:creator>
  <dc:description/>
  <cp:lastModifiedBy>زهره رضایی</cp:lastModifiedBy>
  <dcterms:created xsi:type="dcterms:W3CDTF">2026-07-01T04:44:57Z</dcterms:created>
  <dcterms:modified xsi:type="dcterms:W3CDTF">2026-07-01T06:21:28Z</dcterms:modified>
</cp:coreProperties>
</file>