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share\Public\Departments\Fund\صندوق سرمایه گذاری بازارگردانی گروه دی\گزارش پرتفو ماهانه\پرتفوی بازار\1405\مرداد\"/>
    </mc:Choice>
  </mc:AlternateContent>
  <xr:revisionPtr revIDLastSave="0" documentId="13_ncr:1_{DBA7BFDA-2C75-4416-A727-1EEF9C3F9EA5}" xr6:coauthVersionLast="47" xr6:coauthVersionMax="47" xr10:uidLastSave="{00000000-0000-0000-0000-000000000000}"/>
  <bookViews>
    <workbookView xWindow="28680" yWindow="-120" windowWidth="29040" windowHeight="15720" tabRatio="853" firstSheet="1" activeTab="1" xr2:uid="{00000000-000D-0000-FFFF-FFFF00000000}"/>
  </bookViews>
  <sheets>
    <sheet name="صورت وضعیت " sheetId="22" r:id="rId1"/>
    <sheet name="سهام" sheetId="2" r:id="rId2"/>
    <sheet name="واحدهای صندوق" sheetId="4" r:id="rId3"/>
    <sheet name="اوراق" sheetId="5" r:id="rId4"/>
    <sheet name="سپرده" sheetId="7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سرمایه گذاری در اوراق به" sheetId="11" r:id="rId9"/>
    <sheet name="درآمد سپرده بانکی" sheetId="13" r:id="rId10"/>
    <sheet name="سایر درآمدها" sheetId="14" r:id="rId11"/>
    <sheet name="درآمد سود سهام" sheetId="15" r:id="rId12"/>
    <sheet name="سود اوراق بهادار" sheetId="17" r:id="rId13"/>
    <sheet name="سود سپرده بانکی" sheetId="18" r:id="rId14"/>
    <sheet name="درآمد ناشی از فروش" sheetId="19" r:id="rId15"/>
    <sheet name="درآمد ناشی از تغییر قیمت اوراق" sheetId="21" r:id="rId16"/>
  </sheets>
  <definedNames>
    <definedName name="_xlnm.Print_Area" localSheetId="3">اوراق!$A$1:$AM$12</definedName>
    <definedName name="_xlnm.Print_Area" localSheetId="5">درآمد!$A$1:$K$14</definedName>
    <definedName name="_xlnm.Print_Area" localSheetId="9">'درآمد سپرده بانکی'!$A$1:$K$13</definedName>
    <definedName name="_xlnm.Print_Area" localSheetId="8">'درآمد سرمایه گذاری در اوراق به'!$A$1:$S$13</definedName>
    <definedName name="_xlnm.Print_Area" localSheetId="6">'درآمد سرمایه گذاری در سهام'!$A$1:$X$16</definedName>
    <definedName name="_xlnm.Print_Area" localSheetId="7">'درآمد سرمایه گذاری در صندوق'!$A$1:$X$26</definedName>
    <definedName name="_xlnm.Print_Area" localSheetId="11">'درآمد سود سهام'!$A$1:$T$13</definedName>
    <definedName name="_xlnm.Print_Area" localSheetId="15">'درآمد ناشی از تغییر قیمت اوراق'!$A$1:$S$31</definedName>
    <definedName name="_xlnm.Print_Area" localSheetId="14">'درآمد ناشی از فروش'!$A$1:$S$26</definedName>
    <definedName name="_xlnm.Print_Area" localSheetId="10">'سایر درآمدها'!$A$1:$G$13</definedName>
    <definedName name="_xlnm.Print_Area" localSheetId="4">سپرده!$A$1:$M$19</definedName>
    <definedName name="_xlnm.Print_Area" localSheetId="1">سهام!$A$1:$AC$16</definedName>
    <definedName name="_xlnm.Print_Area" localSheetId="12">'سود اوراق بهادار'!$A$1:$U$12</definedName>
    <definedName name="_xlnm.Print_Area" localSheetId="13">'سود سپرده بانکی'!$A$1:$N$13</definedName>
    <definedName name="_xlnm.Print_Area" localSheetId="0">'صورت وضعیت '!$A$1:$C$19</definedName>
    <definedName name="_xlnm.Print_Area" localSheetId="2">'واحدهای صندوق'!$A$1:$AB$25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5" i="10" l="1"/>
  <c r="J25" i="10"/>
  <c r="H15" i="9"/>
  <c r="J9" i="9"/>
  <c r="J15" i="9"/>
  <c r="F12" i="8"/>
  <c r="F11" i="8"/>
  <c r="F10" i="8"/>
  <c r="F9" i="8"/>
  <c r="F13" i="8" s="1"/>
  <c r="F8" i="8"/>
  <c r="E30" i="21"/>
  <c r="Q9" i="19" l="1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8" i="19"/>
  <c r="I9" i="19"/>
  <c r="I10" i="19"/>
  <c r="I11" i="19"/>
  <c r="I12" i="19"/>
  <c r="I13" i="19"/>
  <c r="I14" i="19"/>
  <c r="I15" i="19"/>
  <c r="I16" i="19"/>
  <c r="I17" i="19"/>
  <c r="I18" i="19"/>
  <c r="I19" i="19"/>
  <c r="I20" i="19"/>
  <c r="I8" i="19"/>
  <c r="E25" i="19"/>
  <c r="J10" i="9"/>
  <c r="S12" i="15"/>
  <c r="U10" i="10" l="1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9" i="10"/>
  <c r="Q25" i="10"/>
  <c r="J10" i="10" l="1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9" i="10"/>
  <c r="F25" i="10"/>
  <c r="U14" i="9"/>
  <c r="U10" i="9"/>
  <c r="U11" i="9"/>
  <c r="U12" i="9"/>
  <c r="U13" i="9"/>
  <c r="U9" i="9"/>
  <c r="J11" i="9"/>
  <c r="J12" i="9"/>
  <c r="J13" i="9"/>
  <c r="J14" i="9"/>
  <c r="F12" i="14"/>
  <c r="D12" i="14"/>
  <c r="J13" i="8"/>
  <c r="H13" i="8"/>
  <c r="M25" i="19"/>
  <c r="M12" i="18"/>
  <c r="I12" i="18"/>
  <c r="G12" i="18"/>
  <c r="C12" i="18"/>
  <c r="T11" i="17"/>
  <c r="P11" i="17"/>
  <c r="N11" i="17"/>
  <c r="J11" i="17"/>
  <c r="Q12" i="15"/>
  <c r="O12" i="15"/>
  <c r="W25" i="10"/>
  <c r="S25" i="10"/>
  <c r="H25" i="10"/>
  <c r="S15" i="9"/>
  <c r="N15" i="9"/>
  <c r="Q15" i="9" s="1"/>
  <c r="F15" i="9"/>
  <c r="J18" i="7"/>
  <c r="H18" i="7"/>
  <c r="F18" i="7"/>
  <c r="D18" i="7"/>
  <c r="AJ11" i="5"/>
  <c r="AH11" i="5"/>
  <c r="T11" i="5"/>
  <c r="R11" i="5"/>
  <c r="AB15" i="2"/>
  <c r="AA24" i="4"/>
  <c r="Y24" i="4"/>
  <c r="W24" i="4"/>
  <c r="Q24" i="4"/>
  <c r="M24" i="4"/>
  <c r="I24" i="4"/>
  <c r="G24" i="4"/>
  <c r="H15" i="2"/>
  <c r="J15" i="2"/>
  <c r="N15" i="2"/>
  <c r="R15" i="2"/>
  <c r="X15" i="2"/>
  <c r="Z15" i="2"/>
  <c r="U15" i="9" l="1"/>
  <c r="L17" i="10" l="1"/>
  <c r="L16" i="10"/>
  <c r="L20" i="10"/>
  <c r="L18" i="10"/>
  <c r="L19" i="10"/>
  <c r="L21" i="10"/>
  <c r="L10" i="10"/>
  <c r="L15" i="10"/>
  <c r="L14" i="10"/>
  <c r="L9" i="10"/>
  <c r="L13" i="10"/>
  <c r="L24" i="10"/>
  <c r="L23" i="10"/>
  <c r="L11" i="10"/>
  <c r="L22" i="10"/>
  <c r="L12" i="10"/>
  <c r="L12" i="9"/>
  <c r="W11" i="9"/>
  <c r="L13" i="9"/>
  <c r="W12" i="9"/>
  <c r="L14" i="9"/>
  <c r="L11" i="9"/>
  <c r="W14" i="9"/>
  <c r="W9" i="9"/>
  <c r="W10" i="9"/>
  <c r="W13" i="9"/>
  <c r="L10" i="9"/>
  <c r="L9" i="9"/>
  <c r="L25" i="10" l="1"/>
  <c r="L15" i="9"/>
  <c r="W15" i="9"/>
  <c r="I25" i="19" l="1"/>
  <c r="G25" i="19"/>
  <c r="Q25" i="19"/>
  <c r="O25" i="19"/>
</calcChain>
</file>

<file path=xl/sharedStrings.xml><?xml version="1.0" encoding="utf-8"?>
<sst xmlns="http://schemas.openxmlformats.org/spreadsheetml/2006/main" count="423" uniqueCount="152">
  <si>
    <t>صندوق سرمایه‌گذاری اختصاصی بازارگردانی گروه دی</t>
  </si>
  <si>
    <t>صورت وضعیت پرتفوی</t>
  </si>
  <si>
    <t>برای ماه منتهی به 1405/05/31</t>
  </si>
  <si>
    <t>-1</t>
  </si>
  <si>
    <t>سرمایه گذاری ها</t>
  </si>
  <si>
    <t>-1-1</t>
  </si>
  <si>
    <t>سرمایه گذاری در سهام و حق تقدم سهام</t>
  </si>
  <si>
    <t>1405/04/31</t>
  </si>
  <si>
    <t>تغییرات طی دوره</t>
  </si>
  <si>
    <t>1405/05/31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</si>
  <si>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</si>
  <si>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</si>
  <si>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</si>
  <si>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</si>
  <si>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</si>
  <si>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</si>
  <si>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</si>
  <si>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</si>
  <si>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</si>
  <si>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دی</t>
  </si>
  <si>
    <t>سرمایه‌گذاری‌بوعلی‌</t>
  </si>
  <si>
    <t>بیمه  دی</t>
  </si>
  <si>
    <t>تولید نیروی برق دماوند</t>
  </si>
  <si>
    <t>بیمه دانا</t>
  </si>
  <si>
    <t>حمل و نقل پتروشیمی( سهامی عام</t>
  </si>
  <si>
    <t>جمع</t>
  </si>
  <si>
    <t>نام سهام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</si>
  <si>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</si>
  <si>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</si>
  <si>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</si>
  <si>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</si>
  <si>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</si>
  <si>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</si>
  <si>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</si>
  <si>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</si>
  <si>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سپر سرمایه بیدار- ثابت</t>
  </si>
  <si>
    <t>صندوق س. نوع دوم نو ویرا -د</t>
  </si>
  <si>
    <t>صندوق س. کارا -د</t>
  </si>
  <si>
    <t>صندوق س آوای فردای زاگرس-ثابت</t>
  </si>
  <si>
    <t>صندوق س.پایا ثروت پویا-د</t>
  </si>
  <si>
    <t>صندوق س.دی سهام-سهام</t>
  </si>
  <si>
    <t>صندوق س دی-املاک</t>
  </si>
  <si>
    <t>صندوق س. کامیاب آشنا-د</t>
  </si>
  <si>
    <t>صندوق س. گنجینه یکم آوید-د</t>
  </si>
  <si>
    <t>صندوق س.مشترک گنجینه مهر-د</t>
  </si>
  <si>
    <t>صندوق س.رشد پایدار آبان-د</t>
  </si>
  <si>
    <t>صندوق س. ثبات ویستا -د</t>
  </si>
  <si>
    <t>ص.س.درآمد ثابت آبی هامون-د</t>
  </si>
  <si>
    <t>ص.س. درآمد ثابت آسمان دامون-د</t>
  </si>
  <si>
    <t>ص.س.درآمد ثابت ستاره سپهر-د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</si>
  <si>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</si>
  <si>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</si>
  <si>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</si>
  <si>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</si>
  <si>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</si>
  <si>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</si>
  <si>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</si>
  <si>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</si>
  <si>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</si>
  <si>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عام دولت253-ش.خ070311</t>
  </si>
  <si>
    <t>بله</t>
  </si>
  <si>
    <t>1404/09/11</t>
  </si>
  <si>
    <t>1407/03/11</t>
  </si>
  <si>
    <t>مرابحه عام دولت198-ش.خ060524</t>
  </si>
  <si>
    <t>1403/11/24</t>
  </si>
  <si>
    <t>1406/05/24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</si>
  <si>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</si>
  <si>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</si>
  <si>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</si>
  <si>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</si>
  <si>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</si>
  <si>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</si>
  <si>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دی وزرا</t>
  </si>
  <si>
    <t>0.00%</t>
  </si>
  <si>
    <t>سپرده کوتاه مدت بانک دی وزرا</t>
  </si>
  <si>
    <t>0.25%</t>
  </si>
  <si>
    <t>0.58%</t>
  </si>
  <si>
    <t>0.62%</t>
  </si>
  <si>
    <t>0.90%</t>
  </si>
  <si>
    <t>حساب جاری بانک دی پارک ساعی</t>
  </si>
  <si>
    <t>0.24%</t>
  </si>
  <si>
    <t>0.20%</t>
  </si>
  <si>
    <t>0.04%</t>
  </si>
  <si>
    <t>0.22%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</si>
  <si>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</si>
  <si>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</si>
  <si>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</si>
  <si>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</si>
  <si>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</si>
  <si>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</si>
  <si>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</si>
  <si>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</si>
  <si>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</si>
  <si>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</si>
  <si>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</si>
  <si>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</si>
  <si>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</si>
  <si>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</si>
  <si>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</si>
  <si>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</si>
  <si>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</si>
  <si>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</si>
  <si>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</si>
  <si>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</si>
  <si>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</si>
  <si>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</si>
  <si>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</si>
  <si>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</si>
  <si>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</si>
  <si>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</si>
  <si>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</si>
  <si>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</si>
  <si>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ص.س. درآمد ثابت آسمان دامون-د</t>
  </si>
  <si>
    <t>صندوق س زمرد کوروش-ثابت</t>
  </si>
  <si>
    <t>صندوق ص.س.درآمد ثابت ستاره سپهر-د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</si>
  <si>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</si>
  <si>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</si>
  <si>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</si>
  <si>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</si>
  <si>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دولت268-ش.خ070521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</si>
  <si>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</si>
  <si>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</si>
  <si>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</si>
  <si>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</si>
  <si>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</si>
  <si>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</si>
  <si>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</si>
  <si>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</si>
  <si>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</si>
  <si>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</si>
  <si>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</si>
  <si>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</si>
  <si>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</si>
  <si>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</si>
  <si>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</si>
  <si>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1405/03/24</t>
  </si>
  <si>
    <t>1405/04/10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</si>
  <si>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</si>
  <si>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</si>
  <si>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</si>
  <si>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</si>
  <si>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</si>
  <si>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1407/05/21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</si>
  <si>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</si>
  <si>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</si>
  <si>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</si>
  <si>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</si>
  <si>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</si>
  <si>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</si>
  <si>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</si>
  <si>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حمل و نقل پتروشیمی( سهامی عام)</t>
  </si>
  <si>
    <t>درآمد حاصل از کارمزد بازارگردانی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</si>
</sst>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1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17"/>
      <color rgb="FF000000"/>
      <name val="B Nazanin"/>
      <charset val="178"/>
    </font>
    <font>
      <b/>
      <sz val="17"/>
      <color rgb="FF1E90FF"/>
      <name val="B Nazanin"/>
      <charset val="178"/>
    </font>
    <font>
      <sz val="18"/>
      <color rgb="FF000000"/>
      <name val="Arial"/>
      <family val="2"/>
    </font>
    <font>
      <b/>
      <sz val="18"/>
      <color rgb="FF000000"/>
      <name val="B Nazanin"/>
      <charset val="178"/>
    </font>
    <font>
      <sz val="18"/>
      <color rgb="FF000000"/>
      <name val="B Nazanin"/>
      <charset val="178"/>
    </font>
    <font>
      <b/>
      <sz val="20"/>
      <color rgb="FF000000"/>
      <name val="B Nazanin"/>
      <charset val="178"/>
    </font>
    <font>
      <sz val="20"/>
      <color rgb="FF000000"/>
      <name val="Arial"/>
      <family val="2"/>
    </font>
    <font>
      <b/>
      <sz val="20"/>
      <color rgb="FF1E90FF"/>
      <name val="B Nazanin"/>
      <charset val="178"/>
    </font>
    <font>
      <b/>
      <sz val="18"/>
      <color rgb="FF000000"/>
      <name val="Arial"/>
      <family val="2"/>
    </font>
    <font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</cellStyleXfs>
  <cellXfs count="102">
    <xf numFmtId="0" fontId="0" fillId="0" borderId="0" xfId="0" applyAlignment="1">
      <alignment horizontal="left"/>
    </xf>
    <xf numFmtId="0" fontId="3" fillId="0" borderId="0" xfId="3" applyAlignment="1">
      <alignment horizontal="left"/>
    </xf>
    <xf numFmtId="0" fontId="6" fillId="0" borderId="0" xfId="0" applyFont="1" applyFill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3" fontId="9" fillId="0" borderId="2" xfId="0" applyNumberFormat="1" applyFont="1" applyFill="1" applyBorder="1" applyAlignment="1">
      <alignment horizontal="right" vertical="center"/>
    </xf>
    <xf numFmtId="4" fontId="9" fillId="0" borderId="2" xfId="0" applyNumberFormat="1" applyFont="1" applyFill="1" applyBorder="1" applyAlignment="1">
      <alignment horizontal="center" vertical="center"/>
    </xf>
    <xf numFmtId="3" fontId="9" fillId="0" borderId="0" xfId="0" applyNumberFormat="1" applyFont="1" applyFill="1" applyAlignment="1">
      <alignment horizontal="right" vertical="center"/>
    </xf>
    <xf numFmtId="4" fontId="9" fillId="0" borderId="0" xfId="0" applyNumberFormat="1" applyFont="1" applyFill="1" applyAlignment="1">
      <alignment horizontal="center" vertical="center"/>
    </xf>
    <xf numFmtId="3" fontId="9" fillId="0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3" fontId="9" fillId="0" borderId="4" xfId="0" applyNumberFormat="1" applyFont="1" applyFill="1" applyBorder="1" applyAlignment="1">
      <alignment horizontal="right" vertical="center"/>
    </xf>
    <xf numFmtId="3" fontId="9" fillId="0" borderId="0" xfId="0" applyNumberFormat="1" applyFont="1" applyFill="1" applyBorder="1" applyAlignment="1">
      <alignment horizontal="right" vertical="center"/>
    </xf>
    <xf numFmtId="4" fontId="9" fillId="0" borderId="4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2" fillId="0" borderId="0" xfId="0" applyFont="1" applyFill="1" applyAlignment="1">
      <alignment horizontal="right" vertical="center"/>
    </xf>
    <xf numFmtId="4" fontId="9" fillId="0" borderId="2" xfId="0" applyNumberFormat="1" applyFont="1" applyFill="1" applyBorder="1" applyAlignment="1">
      <alignment horizontal="right" vertical="center"/>
    </xf>
    <xf numFmtId="4" fontId="9" fillId="0" borderId="0" xfId="0" applyNumberFormat="1" applyFont="1" applyFill="1" applyAlignment="1">
      <alignment horizontal="right" vertical="center"/>
    </xf>
    <xf numFmtId="4" fontId="9" fillId="0" borderId="4" xfId="0" applyNumberFormat="1" applyFont="1" applyFill="1" applyBorder="1" applyAlignment="1">
      <alignment horizontal="right" vertical="center"/>
    </xf>
    <xf numFmtId="3" fontId="9" fillId="0" borderId="2" xfId="0" applyNumberFormat="1" applyFont="1" applyFill="1" applyBorder="1" applyAlignment="1">
      <alignment horizontal="center" vertical="center"/>
    </xf>
    <xf numFmtId="3" fontId="9" fillId="0" borderId="4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center" vertical="center"/>
    </xf>
    <xf numFmtId="3" fontId="8" fillId="0" borderId="5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3" fontId="8" fillId="0" borderId="0" xfId="0" applyNumberFormat="1" applyFont="1" applyFill="1" applyBorder="1" applyAlignment="1">
      <alignment horizontal="right" vertical="center"/>
    </xf>
    <xf numFmtId="4" fontId="8" fillId="0" borderId="5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right" vertical="center"/>
    </xf>
    <xf numFmtId="0" fontId="9" fillId="0" borderId="4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3" fontId="8" fillId="0" borderId="5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9" fillId="0" borderId="0" xfId="0" applyFont="1" applyFill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8" fillId="0" borderId="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3" fontId="9" fillId="0" borderId="6" xfId="0" applyNumberFormat="1" applyFont="1" applyFill="1" applyBorder="1" applyAlignment="1">
      <alignment horizontal="center" vertical="center"/>
    </xf>
    <xf numFmtId="3" fontId="9" fillId="0" borderId="6" xfId="0" applyNumberFormat="1" applyFont="1" applyFill="1" applyBorder="1" applyAlignment="1">
      <alignment horizontal="right" vertical="center"/>
    </xf>
    <xf numFmtId="3" fontId="8" fillId="0" borderId="7" xfId="0" applyNumberFormat="1" applyFont="1" applyFill="1" applyBorder="1" applyAlignment="1">
      <alignment horizontal="right" vertical="center"/>
    </xf>
    <xf numFmtId="9" fontId="9" fillId="0" borderId="0" xfId="2" applyFont="1" applyFill="1" applyBorder="1" applyAlignment="1">
      <alignment horizontal="center" vertical="center"/>
    </xf>
    <xf numFmtId="164" fontId="9" fillId="0" borderId="0" xfId="2" applyNumberFormat="1" applyFont="1" applyFill="1" applyBorder="1" applyAlignment="1">
      <alignment horizontal="center" vertical="center"/>
    </xf>
    <xf numFmtId="10" fontId="9" fillId="0" borderId="0" xfId="2" applyNumberFormat="1" applyFont="1" applyFill="1" applyBorder="1" applyAlignment="1">
      <alignment horizontal="center" vertical="center"/>
    </xf>
    <xf numFmtId="9" fontId="9" fillId="0" borderId="6" xfId="2" applyFont="1" applyFill="1" applyBorder="1" applyAlignment="1">
      <alignment horizontal="center" vertical="center"/>
    </xf>
    <xf numFmtId="4" fontId="8" fillId="0" borderId="7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0" fontId="9" fillId="0" borderId="6" xfId="2" applyNumberFormat="1" applyFont="1" applyFill="1" applyBorder="1" applyAlignment="1">
      <alignment horizontal="center" vertical="center"/>
    </xf>
    <xf numFmtId="165" fontId="7" fillId="0" borderId="0" xfId="1" applyNumberFormat="1" applyFont="1" applyAlignment="1">
      <alignment horizontal="left"/>
    </xf>
    <xf numFmtId="165" fontId="11" fillId="0" borderId="0" xfId="1" applyNumberFormat="1" applyFont="1" applyAlignment="1">
      <alignment horizontal="left"/>
    </xf>
    <xf numFmtId="165" fontId="0" fillId="0" borderId="0" xfId="1" applyNumberFormat="1" applyFont="1" applyAlignment="1">
      <alignment horizontal="left"/>
    </xf>
    <xf numFmtId="165" fontId="7" fillId="0" borderId="0" xfId="1" applyNumberFormat="1" applyFont="1" applyBorder="1" applyAlignment="1">
      <alignment horizontal="left"/>
    </xf>
    <xf numFmtId="3" fontId="9" fillId="0" borderId="2" xfId="0" applyNumberFormat="1" applyFont="1" applyFill="1" applyBorder="1" applyAlignment="1">
      <alignment horizontal="right" vertical="center"/>
    </xf>
    <xf numFmtId="3" fontId="9" fillId="0" borderId="0" xfId="0" applyNumberFormat="1" applyFont="1" applyFill="1" applyAlignment="1">
      <alignment horizontal="right" vertical="center"/>
    </xf>
    <xf numFmtId="3" fontId="9" fillId="0" borderId="0" xfId="0" applyNumberFormat="1" applyFont="1" applyFill="1" applyBorder="1" applyAlignment="1">
      <alignment horizontal="right" vertical="center"/>
    </xf>
    <xf numFmtId="3" fontId="9" fillId="0" borderId="0" xfId="0" applyNumberFormat="1" applyFont="1" applyFill="1" applyBorder="1" applyAlignment="1">
      <alignment horizontal="center" vertical="center"/>
    </xf>
    <xf numFmtId="3" fontId="9" fillId="0" borderId="4" xfId="0" applyNumberFormat="1" applyFont="1" applyFill="1" applyBorder="1" applyAlignment="1">
      <alignment horizontal="right" vertical="center"/>
    </xf>
    <xf numFmtId="0" fontId="4" fillId="0" borderId="0" xfId="3" applyFont="1" applyAlignment="1">
      <alignment horizontal="left" vertical="top"/>
    </xf>
    <xf numFmtId="0" fontId="1" fillId="0" borderId="0" xfId="3" applyFont="1" applyAlignment="1">
      <alignment horizontal="center" vertical="center"/>
    </xf>
    <xf numFmtId="0" fontId="9" fillId="0" borderId="4" xfId="0" applyFont="1" applyFill="1" applyBorder="1" applyAlignment="1">
      <alignment horizontal="right" vertical="center"/>
    </xf>
    <xf numFmtId="3" fontId="9" fillId="0" borderId="0" xfId="0" applyNumberFormat="1" applyFont="1" applyFill="1" applyAlignment="1">
      <alignment horizontal="right" vertical="center"/>
    </xf>
    <xf numFmtId="3" fontId="9" fillId="0" borderId="0" xfId="0" applyNumberFormat="1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right" vertical="center"/>
    </xf>
    <xf numFmtId="3" fontId="9" fillId="0" borderId="2" xfId="0" applyNumberFormat="1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3" fontId="9" fillId="0" borderId="0" xfId="0" applyNumberFormat="1" applyFont="1" applyFill="1" applyAlignment="1">
      <alignment horizontal="center" vertical="center"/>
    </xf>
    <xf numFmtId="3" fontId="9" fillId="0" borderId="0" xfId="0" applyNumberFormat="1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right" vertical="top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right" vertical="center"/>
    </xf>
    <xf numFmtId="3" fontId="9" fillId="0" borderId="4" xfId="0" applyNumberFormat="1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right" vertical="top"/>
    </xf>
    <xf numFmtId="0" fontId="9" fillId="0" borderId="0" xfId="0" applyFont="1" applyFill="1" applyAlignment="1">
      <alignment horizontal="right" vertical="top"/>
    </xf>
    <xf numFmtId="0" fontId="9" fillId="0" borderId="4" xfId="0" applyFont="1" applyFill="1" applyBorder="1" applyAlignment="1">
      <alignment horizontal="right" vertical="top"/>
    </xf>
    <xf numFmtId="0" fontId="9" fillId="0" borderId="6" xfId="0" applyFont="1" applyFill="1" applyBorder="1" applyAlignment="1">
      <alignment horizontal="right" vertical="top"/>
    </xf>
    <xf numFmtId="0" fontId="8" fillId="0" borderId="1" xfId="0" applyFont="1" applyFill="1" applyBorder="1" applyAlignment="1">
      <alignment horizontal="center" vertical="center" wrapText="1"/>
    </xf>
    <xf numFmtId="3" fontId="8" fillId="0" borderId="7" xfId="0" applyNumberFormat="1" applyFont="1" applyFill="1" applyBorder="1" applyAlignment="1">
      <alignment horizontal="right" vertical="center"/>
    </xf>
    <xf numFmtId="3" fontId="9" fillId="0" borderId="6" xfId="0" applyNumberFormat="1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 wrapText="1"/>
    </xf>
    <xf numFmtId="3" fontId="8" fillId="0" borderId="5" xfId="0" applyNumberFormat="1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center"/>
    </xf>
    <xf numFmtId="4" fontId="9" fillId="0" borderId="0" xfId="0" applyNumberFormat="1" applyFont="1" applyFill="1" applyBorder="1" applyAlignment="1">
      <alignment horizontal="right" vertical="center"/>
    </xf>
    <xf numFmtId="3" fontId="0" fillId="0" borderId="0" xfId="0" applyNumberFormat="1" applyAlignment="1">
      <alignment horizontal="left"/>
    </xf>
    <xf numFmtId="0" fontId="14" fillId="0" borderId="0" xfId="0" applyFont="1" applyAlignment="1">
      <alignment horizontal="left"/>
    </xf>
    <xf numFmtId="3" fontId="14" fillId="0" borderId="0" xfId="0" applyNumberFormat="1" applyFont="1" applyAlignment="1">
      <alignment horizontal="left"/>
    </xf>
  </cellXfs>
  <cellStyles count="4">
    <cellStyle name="Comma" xfId="1" builtinId="3"/>
    <cellStyle name="Normal" xfId="0" builtinId="0"/>
    <cellStyle name="Normal 2" xfId="3" xr:uid="{95D987B7-B429-4E11-A866-A9A0F688B30D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2809876</xdr:colOff>
      <xdr:row>4</xdr:row>
      <xdr:rowOff>466725</xdr:rowOff>
    </xdr:from>
    <xdr:to>
      <xdr:col>2</xdr:col>
      <xdr:colOff>1590676</xdr:colOff>
      <xdr:row>5</xdr:row>
      <xdr:rowOff>715294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46E47F-EF1F-41FE-B918-3A1BE88C7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372324" y="1466850"/>
          <a:ext cx="6657975" cy="18106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8E885-B124-4AA5-964B-304172060856}">
  <sheetPr>
    <pageSetUpPr fitToPage="1"/>
  </sheetPr>
  <dimension ref="A1:C9"/>
  <sheetViews>
    <sheetView rightToLeft="1" view="pageBreakPreview" zoomScale="90" zoomScaleNormal="100" zoomScaleSheetLayoutView="90" workbookViewId="0">
      <selection activeCell="A10" sqref="A10"/>
    </sheetView>
  </sheetViews>
  <sheetFormatPr defaultRowHeight="12.75" x14ac:dyDescent="0.2"/>
  <cols>
    <col min="1" max="1" width="72.7109375" style="1" customWidth="1"/>
    <col min="2" max="2" width="45.42578125" style="1" customWidth="1"/>
    <col min="3" max="3" width="76.5703125" style="1" customWidth="1"/>
    <col min="4" max="16384" width="9.140625" style="1"/>
  </cols>
  <sheetData>
    <row r="1" spans="1:3" ht="29.1" customHeight="1" x14ac:dyDescent="0.2"/>
    <row r="2" spans="1:3" ht="21.75" customHeight="1" x14ac:dyDescent="0.2"/>
    <row r="3" spans="1:3" ht="21.75" customHeight="1" x14ac:dyDescent="0.2"/>
    <row r="4" spans="1:3" ht="7.35" customHeight="1" x14ac:dyDescent="0.2"/>
    <row r="5" spans="1:3" ht="123.6" customHeight="1" x14ac:dyDescent="0.2">
      <c r="B5" s="65"/>
    </row>
    <row r="6" spans="1:3" ht="123.6" customHeight="1" x14ac:dyDescent="0.2">
      <c r="B6" s="65"/>
    </row>
    <row r="7" spans="1:3" ht="25.5" x14ac:dyDescent="0.2">
      <c r="A7" s="66" t="s">
        <v>0</v>
      </c>
      <c r="B7" s="66"/>
      <c r="C7" s="66"/>
    </row>
    <row r="8" spans="1:3" ht="25.5" x14ac:dyDescent="0.2">
      <c r="A8" s="66" t="s">
        <v>1</v>
      </c>
      <c r="B8" s="66"/>
      <c r="C8" s="66"/>
    </row>
    <row r="9" spans="1:3" ht="25.5" x14ac:dyDescent="0.2">
      <c r="A9" s="66" t="s">
        <v>2</v>
      </c>
      <c r="B9" s="66"/>
      <c r="C9" s="66"/>
    </row>
  </sheetData>
  <mergeCells count="4">
    <mergeCell ref="B5:B6"/>
    <mergeCell ref="A7:C7"/>
    <mergeCell ref="A8:C8"/>
    <mergeCell ref="A9:C9"/>
  </mergeCells>
  <pageMargins left="0.39" right="0.39" top="0.39" bottom="0.39" header="0" footer="0"/>
  <pageSetup scale="68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"/>
  <sheetViews>
    <sheetView rightToLeft="1" view="pageBreakPreview" zoomScale="60" zoomScaleNormal="100" workbookViewId="0">
      <selection activeCell="Z10" sqref="Z10"/>
    </sheetView>
  </sheetViews>
  <sheetFormatPr defaultRowHeight="12.75" x14ac:dyDescent="0.2"/>
  <cols>
    <col min="1" max="1" width="9" customWidth="1"/>
    <col min="2" max="2" width="40.28515625" customWidth="1"/>
    <col min="3" max="3" width="1.28515625" customWidth="1"/>
    <col min="4" max="4" width="23.42578125" customWidth="1"/>
    <col min="5" max="5" width="1.28515625" customWidth="1"/>
    <col min="6" max="6" width="20.7109375" customWidth="1"/>
    <col min="7" max="7" width="1.28515625" customWidth="1"/>
    <col min="8" max="8" width="23.28515625" customWidth="1"/>
    <col min="9" max="9" width="1.28515625" customWidth="1"/>
    <col min="10" max="10" width="19.42578125" customWidth="1"/>
    <col min="11" max="11" width="0.28515625" customWidth="1"/>
  </cols>
  <sheetData>
    <row r="1" spans="1:10" ht="36.75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36.75" customHeight="1" x14ac:dyDescent="0.2">
      <c r="A2" s="81" t="s">
        <v>84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ht="36.75" customHeight="1" x14ac:dyDescent="0.2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</row>
    <row r="4" spans="1:10" ht="14.45" customHeight="1" x14ac:dyDescent="0.35">
      <c r="A4" s="18"/>
      <c r="B4" s="18"/>
      <c r="C4" s="18"/>
      <c r="D4" s="18"/>
      <c r="E4" s="18"/>
      <c r="F4" s="18"/>
      <c r="G4" s="18"/>
      <c r="H4" s="18"/>
      <c r="I4" s="18"/>
      <c r="J4" s="18"/>
    </row>
    <row r="5" spans="1:10" ht="32.25" customHeight="1" x14ac:dyDescent="0.2">
      <c r="A5" s="19" t="s">
        <v>120</v>
      </c>
      <c r="B5" s="82" t="s">
        <v>121</v>
      </c>
      <c r="C5" s="82"/>
      <c r="D5" s="82"/>
      <c r="E5" s="82"/>
      <c r="F5" s="82"/>
      <c r="G5" s="82"/>
      <c r="H5" s="82"/>
      <c r="I5" s="82"/>
      <c r="J5" s="82"/>
    </row>
    <row r="6" spans="1:10" s="3" customFormat="1" ht="21" customHeight="1" x14ac:dyDescent="0.35">
      <c r="D6" s="72" t="s">
        <v>103</v>
      </c>
      <c r="E6" s="72"/>
      <c r="F6" s="72"/>
      <c r="H6" s="72" t="s">
        <v>104</v>
      </c>
      <c r="I6" s="72"/>
      <c r="J6" s="72"/>
    </row>
    <row r="7" spans="1:10" s="3" customFormat="1" ht="72" customHeight="1" x14ac:dyDescent="0.35">
      <c r="A7" s="72" t="s">
        <v>122</v>
      </c>
      <c r="B7" s="72"/>
      <c r="D7" s="40" t="s">
        <v>123</v>
      </c>
      <c r="E7" s="4"/>
      <c r="F7" s="40" t="s">
        <v>124</v>
      </c>
      <c r="H7" s="40" t="s">
        <v>123</v>
      </c>
      <c r="I7" s="4"/>
      <c r="J7" s="40" t="s">
        <v>124</v>
      </c>
    </row>
    <row r="8" spans="1:10" s="3" customFormat="1" ht="35.25" customHeight="1" x14ac:dyDescent="0.35">
      <c r="A8" s="73" t="s">
        <v>74</v>
      </c>
      <c r="B8" s="73"/>
      <c r="C8" s="7"/>
      <c r="D8" s="8">
        <v>3711025</v>
      </c>
      <c r="E8" s="7"/>
      <c r="F8" s="20"/>
      <c r="G8" s="7"/>
      <c r="H8" s="8">
        <v>4140546735</v>
      </c>
      <c r="I8" s="7"/>
      <c r="J8" s="20"/>
    </row>
    <row r="9" spans="1:10" s="3" customFormat="1" ht="35.25" customHeight="1" x14ac:dyDescent="0.35">
      <c r="A9" s="71" t="s">
        <v>74</v>
      </c>
      <c r="B9" s="71"/>
      <c r="C9" s="7"/>
      <c r="D9" s="10">
        <v>4217</v>
      </c>
      <c r="E9" s="7"/>
      <c r="F9" s="21"/>
      <c r="G9" s="7"/>
      <c r="H9" s="10">
        <v>1369034</v>
      </c>
      <c r="I9" s="7"/>
      <c r="J9" s="21"/>
    </row>
    <row r="10" spans="1:10" s="3" customFormat="1" ht="35.25" customHeight="1" x14ac:dyDescent="0.35">
      <c r="A10" s="71" t="s">
        <v>74</v>
      </c>
      <c r="B10" s="71"/>
      <c r="C10" s="7"/>
      <c r="D10" s="10">
        <v>3354946</v>
      </c>
      <c r="E10" s="7"/>
      <c r="F10" s="21"/>
      <c r="G10" s="7"/>
      <c r="H10" s="10">
        <v>902364290</v>
      </c>
      <c r="I10" s="7"/>
      <c r="J10" s="21"/>
    </row>
    <row r="11" spans="1:10" s="3" customFormat="1" ht="35.25" customHeight="1" x14ac:dyDescent="0.35">
      <c r="A11" s="67" t="s">
        <v>74</v>
      </c>
      <c r="B11" s="67"/>
      <c r="C11" s="7"/>
      <c r="D11" s="15">
        <v>3261756</v>
      </c>
      <c r="E11" s="7"/>
      <c r="F11" s="22"/>
      <c r="G11" s="7"/>
      <c r="H11" s="15">
        <v>93443591</v>
      </c>
      <c r="I11" s="7"/>
      <c r="J11" s="22"/>
    </row>
    <row r="12" spans="1:10" s="3" customFormat="1" ht="45" customHeight="1" x14ac:dyDescent="0.35">
      <c r="A12" s="70" t="s">
        <v>25</v>
      </c>
      <c r="B12" s="70"/>
      <c r="C12" s="28"/>
      <c r="D12" s="27">
        <v>10331944</v>
      </c>
      <c r="E12" s="28"/>
      <c r="F12" s="27"/>
      <c r="G12" s="28"/>
      <c r="H12" s="27">
        <v>5137723650</v>
      </c>
      <c r="I12" s="28"/>
      <c r="J12" s="27"/>
    </row>
  </sheetData>
  <mergeCells count="12">
    <mergeCell ref="A1:J1"/>
    <mergeCell ref="A2:J2"/>
    <mergeCell ref="A3:J3"/>
    <mergeCell ref="B5:J5"/>
    <mergeCell ref="D6:F6"/>
    <mergeCell ref="H6:J6"/>
    <mergeCell ref="A12:B12"/>
    <mergeCell ref="A7:B7"/>
    <mergeCell ref="A8:B8"/>
    <mergeCell ref="A9:B9"/>
    <mergeCell ref="A10:B10"/>
    <mergeCell ref="A11:B11"/>
  </mergeCells>
  <pageMargins left="0.39" right="0.39" top="0.39" bottom="0.39" header="0" footer="0"/>
  <pageSetup scale="9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  <pageSetUpPr fitToPage="1"/>
  </sheetPr>
  <dimension ref="A1:F12"/>
  <sheetViews>
    <sheetView rightToLeft="1" view="pageBreakPreview" zoomScale="60" zoomScaleNormal="100" workbookViewId="0">
      <selection activeCell="F13" sqref="F13"/>
    </sheetView>
  </sheetViews>
  <sheetFormatPr defaultRowHeight="12.75" x14ac:dyDescent="0.2"/>
  <cols>
    <col min="1" max="1" width="10.85546875" customWidth="1"/>
    <col min="2" max="2" width="41.5703125" customWidth="1"/>
    <col min="3" max="3" width="1.28515625" customWidth="1"/>
    <col min="4" max="4" width="21.5703125" bestFit="1" customWidth="1"/>
    <col min="5" max="5" width="1.28515625" customWidth="1"/>
    <col min="6" max="6" width="21.5703125" bestFit="1" customWidth="1"/>
    <col min="7" max="7" width="0.28515625" customWidth="1"/>
  </cols>
  <sheetData>
    <row r="1" spans="1:6" s="18" customFormat="1" ht="34.5" customHeight="1" x14ac:dyDescent="0.35">
      <c r="A1" s="81" t="s">
        <v>0</v>
      </c>
      <c r="B1" s="81"/>
      <c r="C1" s="81"/>
      <c r="D1" s="81"/>
      <c r="E1" s="81"/>
      <c r="F1" s="81"/>
    </row>
    <row r="2" spans="1:6" s="18" customFormat="1" ht="34.5" customHeight="1" x14ac:dyDescent="0.35">
      <c r="A2" s="81" t="s">
        <v>84</v>
      </c>
      <c r="B2" s="81"/>
      <c r="C2" s="81"/>
      <c r="D2" s="81"/>
      <c r="E2" s="81"/>
      <c r="F2" s="81"/>
    </row>
    <row r="3" spans="1:6" s="18" customFormat="1" ht="34.5" customHeight="1" x14ac:dyDescent="0.35">
      <c r="A3" s="81" t="s">
        <v>2</v>
      </c>
      <c r="B3" s="81"/>
      <c r="C3" s="81"/>
      <c r="D3" s="81"/>
      <c r="E3" s="81"/>
      <c r="F3" s="81"/>
    </row>
    <row r="4" spans="1:6" ht="14.45" customHeight="1" x14ac:dyDescent="0.2"/>
    <row r="5" spans="1:6" s="18" customFormat="1" ht="29.1" customHeight="1" x14ac:dyDescent="0.35">
      <c r="A5" s="19" t="s">
        <v>125</v>
      </c>
      <c r="B5" s="82" t="s">
        <v>99</v>
      </c>
      <c r="C5" s="82"/>
      <c r="D5" s="82"/>
      <c r="E5" s="82"/>
      <c r="F5" s="82"/>
    </row>
    <row r="6" spans="1:6" s="3" customFormat="1" ht="31.5" customHeight="1" x14ac:dyDescent="0.35">
      <c r="D6" s="5" t="s">
        <v>103</v>
      </c>
      <c r="F6" s="5" t="s">
        <v>9</v>
      </c>
    </row>
    <row r="7" spans="1:6" s="3" customFormat="1" ht="31.5" customHeight="1" x14ac:dyDescent="0.35">
      <c r="A7" s="86" t="s">
        <v>99</v>
      </c>
      <c r="B7" s="86"/>
      <c r="D7" s="45" t="s">
        <v>69</v>
      </c>
      <c r="F7" s="45" t="s">
        <v>69</v>
      </c>
    </row>
    <row r="8" spans="1:6" ht="31.5" customHeight="1" x14ac:dyDescent="0.2">
      <c r="A8" s="90" t="s">
        <v>151</v>
      </c>
      <c r="B8" s="90"/>
      <c r="C8" s="26"/>
      <c r="D8" s="46">
        <v>9267613526</v>
      </c>
      <c r="E8" s="26"/>
      <c r="F8" s="46">
        <v>9267613526</v>
      </c>
    </row>
    <row r="9" spans="1:6" s="3" customFormat="1" ht="31.5" customHeight="1" x14ac:dyDescent="0.35">
      <c r="A9" s="87" t="s">
        <v>99</v>
      </c>
      <c r="B9" s="87"/>
      <c r="D9" s="26">
        <v>0</v>
      </c>
      <c r="E9" s="13"/>
      <c r="F9" s="26">
        <v>0</v>
      </c>
    </row>
    <row r="10" spans="1:6" s="3" customFormat="1" ht="31.5" customHeight="1" x14ac:dyDescent="0.35">
      <c r="A10" s="88" t="s">
        <v>126</v>
      </c>
      <c r="B10" s="88"/>
      <c r="D10" s="12">
        <v>0</v>
      </c>
      <c r="E10" s="13"/>
      <c r="F10" s="12">
        <v>0</v>
      </c>
    </row>
    <row r="11" spans="1:6" s="3" customFormat="1" ht="31.5" customHeight="1" x14ac:dyDescent="0.35">
      <c r="A11" s="89" t="s">
        <v>127</v>
      </c>
      <c r="B11" s="89"/>
      <c r="D11" s="24">
        <v>0</v>
      </c>
      <c r="E11" s="13"/>
      <c r="F11" s="24">
        <v>0</v>
      </c>
    </row>
    <row r="12" spans="1:6" s="3" customFormat="1" ht="31.5" customHeight="1" x14ac:dyDescent="0.35">
      <c r="A12" s="70" t="s">
        <v>25</v>
      </c>
      <c r="B12" s="70"/>
      <c r="C12" s="41"/>
      <c r="D12" s="37">
        <f>SUM(D8:D11)</f>
        <v>9267613526</v>
      </c>
      <c r="E12" s="36"/>
      <c r="F12" s="37">
        <f>SUM(F8:F11)</f>
        <v>9267613526</v>
      </c>
    </row>
  </sheetData>
  <mergeCells count="10">
    <mergeCell ref="A1:F1"/>
    <mergeCell ref="A2:F2"/>
    <mergeCell ref="A3:F3"/>
    <mergeCell ref="B5:F5"/>
    <mergeCell ref="A7:B7"/>
    <mergeCell ref="A9:B9"/>
    <mergeCell ref="A10:B10"/>
    <mergeCell ref="A11:B11"/>
    <mergeCell ref="A12:B12"/>
    <mergeCell ref="A8:B8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2"/>
  <sheetViews>
    <sheetView rightToLeft="1" view="pageBreakPreview" topLeftCell="B1" zoomScale="60" zoomScaleNormal="100" workbookViewId="0">
      <selection activeCell="U12" sqref="U12"/>
    </sheetView>
  </sheetViews>
  <sheetFormatPr defaultRowHeight="12.75" x14ac:dyDescent="0.2"/>
  <cols>
    <col min="1" max="1" width="39" customWidth="1"/>
    <col min="2" max="2" width="1.28515625" customWidth="1"/>
    <col min="3" max="3" width="19.28515625" customWidth="1"/>
    <col min="4" max="4" width="1.28515625" customWidth="1"/>
    <col min="5" max="5" width="24.28515625" customWidth="1"/>
    <col min="6" max="6" width="1.28515625" customWidth="1"/>
    <col min="7" max="7" width="15.5703125" customWidth="1"/>
    <col min="8" max="8" width="1.28515625" customWidth="1"/>
    <col min="9" max="9" width="16.85546875" customWidth="1"/>
    <col min="10" max="10" width="1.28515625" customWidth="1"/>
    <col min="11" max="11" width="10.42578125" customWidth="1"/>
    <col min="12" max="12" width="1.28515625" customWidth="1"/>
    <col min="13" max="13" width="17.28515625" customWidth="1"/>
    <col min="14" max="14" width="1.28515625" customWidth="1"/>
    <col min="15" max="15" width="27.7109375" bestFit="1" customWidth="1"/>
    <col min="16" max="16" width="1.28515625" customWidth="1"/>
    <col min="17" max="17" width="23.7109375" bestFit="1" customWidth="1"/>
    <col min="18" max="18" width="1.28515625" customWidth="1"/>
    <col min="19" max="19" width="29.140625" bestFit="1" customWidth="1"/>
    <col min="20" max="20" width="0.28515625" customWidth="1"/>
  </cols>
  <sheetData>
    <row r="1" spans="1:19" s="18" customFormat="1" ht="42" customHeight="1" x14ac:dyDescent="0.3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19" s="18" customFormat="1" ht="42" customHeight="1" x14ac:dyDescent="0.35">
      <c r="A2" s="81" t="s">
        <v>84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</row>
    <row r="3" spans="1:19" s="18" customFormat="1" ht="42" customHeight="1" x14ac:dyDescent="0.35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</row>
    <row r="4" spans="1:19" s="18" customFormat="1" ht="42" customHeight="1" x14ac:dyDescent="0.35"/>
    <row r="5" spans="1:19" s="18" customFormat="1" ht="42" customHeight="1" x14ac:dyDescent="0.35">
      <c r="A5" s="82" t="s">
        <v>106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</row>
    <row r="6" spans="1:19" s="3" customFormat="1" ht="42.75" customHeight="1" x14ac:dyDescent="0.35">
      <c r="A6" s="72" t="s">
        <v>26</v>
      </c>
      <c r="C6" s="72" t="s">
        <v>128</v>
      </c>
      <c r="D6" s="72"/>
      <c r="E6" s="72"/>
      <c r="F6" s="72"/>
      <c r="G6" s="72"/>
      <c r="I6" s="72" t="s">
        <v>103</v>
      </c>
      <c r="J6" s="72"/>
      <c r="K6" s="72"/>
      <c r="L6" s="72"/>
      <c r="M6" s="72"/>
      <c r="O6" s="72" t="s">
        <v>104</v>
      </c>
      <c r="P6" s="72"/>
      <c r="Q6" s="72"/>
      <c r="R6" s="72"/>
      <c r="S6" s="72"/>
    </row>
    <row r="7" spans="1:19" s="3" customFormat="1" ht="78" customHeight="1" x14ac:dyDescent="0.35">
      <c r="A7" s="72"/>
      <c r="C7" s="40" t="s">
        <v>129</v>
      </c>
      <c r="D7" s="4"/>
      <c r="E7" s="40" t="s">
        <v>130</v>
      </c>
      <c r="F7" s="4"/>
      <c r="G7" s="40" t="s">
        <v>131</v>
      </c>
      <c r="I7" s="40" t="s">
        <v>132</v>
      </c>
      <c r="J7" s="4"/>
      <c r="K7" s="40" t="s">
        <v>133</v>
      </c>
      <c r="L7" s="4"/>
      <c r="M7" s="40" t="s">
        <v>134</v>
      </c>
      <c r="O7" s="40" t="s">
        <v>132</v>
      </c>
      <c r="P7" s="4"/>
      <c r="Q7" s="40" t="s">
        <v>133</v>
      </c>
      <c r="R7" s="4"/>
      <c r="S7" s="40" t="s">
        <v>134</v>
      </c>
    </row>
    <row r="8" spans="1:19" s="3" customFormat="1" ht="42.75" customHeight="1" x14ac:dyDescent="0.35">
      <c r="A8" s="31" t="s">
        <v>24</v>
      </c>
      <c r="B8" s="7"/>
      <c r="C8" s="33" t="s">
        <v>7</v>
      </c>
      <c r="D8" s="7"/>
      <c r="E8" s="8">
        <v>10125160</v>
      </c>
      <c r="F8" s="7"/>
      <c r="G8" s="8">
        <v>93</v>
      </c>
      <c r="H8" s="7"/>
      <c r="I8" s="23">
        <v>0</v>
      </c>
      <c r="J8" s="13"/>
      <c r="K8" s="23">
        <v>0</v>
      </c>
      <c r="L8" s="13"/>
      <c r="M8" s="23">
        <v>0</v>
      </c>
      <c r="N8" s="7"/>
      <c r="O8" s="8">
        <v>941639880</v>
      </c>
      <c r="P8" s="7"/>
      <c r="Q8" s="8">
        <v>119394530</v>
      </c>
      <c r="R8" s="7"/>
      <c r="S8" s="8">
        <v>822245350</v>
      </c>
    </row>
    <row r="9" spans="1:19" s="3" customFormat="1" ht="42.75" customHeight="1" x14ac:dyDescent="0.35">
      <c r="A9" s="38" t="s">
        <v>20</v>
      </c>
      <c r="B9" s="7"/>
      <c r="C9" s="39" t="s">
        <v>135</v>
      </c>
      <c r="D9" s="7"/>
      <c r="E9" s="10">
        <v>1118467426</v>
      </c>
      <c r="F9" s="7"/>
      <c r="G9" s="10">
        <v>300</v>
      </c>
      <c r="H9" s="7"/>
      <c r="I9" s="12">
        <v>0</v>
      </c>
      <c r="J9" s="13"/>
      <c r="K9" s="12">
        <v>0</v>
      </c>
      <c r="L9" s="13"/>
      <c r="M9" s="12">
        <v>0</v>
      </c>
      <c r="N9" s="7"/>
      <c r="O9" s="10">
        <v>335540227800</v>
      </c>
      <c r="P9" s="7"/>
      <c r="Q9" s="12">
        <v>0</v>
      </c>
      <c r="R9" s="7"/>
      <c r="S9" s="10">
        <v>335540227800</v>
      </c>
    </row>
    <row r="10" spans="1:19" s="3" customFormat="1" ht="42.75" customHeight="1" x14ac:dyDescent="0.35">
      <c r="A10" s="38" t="s">
        <v>21</v>
      </c>
      <c r="B10" s="7"/>
      <c r="C10" s="39" t="s">
        <v>136</v>
      </c>
      <c r="D10" s="7"/>
      <c r="E10" s="10">
        <v>419529468</v>
      </c>
      <c r="F10" s="7"/>
      <c r="G10" s="10">
        <v>650</v>
      </c>
      <c r="H10" s="7"/>
      <c r="I10" s="12">
        <v>0</v>
      </c>
      <c r="J10" s="13"/>
      <c r="K10" s="12">
        <v>0</v>
      </c>
      <c r="L10" s="13"/>
      <c r="M10" s="12">
        <v>0</v>
      </c>
      <c r="N10" s="7"/>
      <c r="O10" s="10">
        <v>272694154200</v>
      </c>
      <c r="P10" s="7"/>
      <c r="Q10" s="12">
        <v>0</v>
      </c>
      <c r="R10" s="7"/>
      <c r="S10" s="10">
        <v>272694154200</v>
      </c>
    </row>
    <row r="11" spans="1:19" s="3" customFormat="1" ht="42.75" customHeight="1" x14ac:dyDescent="0.35">
      <c r="A11" s="32" t="s">
        <v>22</v>
      </c>
      <c r="B11" s="7"/>
      <c r="C11" s="43" t="s">
        <v>7</v>
      </c>
      <c r="D11" s="7"/>
      <c r="E11" s="16">
        <v>473882492</v>
      </c>
      <c r="F11" s="7"/>
      <c r="G11" s="16">
        <v>398</v>
      </c>
      <c r="H11" s="7"/>
      <c r="I11" s="24">
        <v>0</v>
      </c>
      <c r="J11" s="13"/>
      <c r="K11" s="24">
        <v>0</v>
      </c>
      <c r="L11" s="13"/>
      <c r="M11" s="24">
        <v>0</v>
      </c>
      <c r="N11" s="7"/>
      <c r="O11" s="15">
        <v>188605231816</v>
      </c>
      <c r="P11" s="7"/>
      <c r="Q11" s="15">
        <v>23914060493</v>
      </c>
      <c r="R11" s="7"/>
      <c r="S11" s="15">
        <v>164691171323</v>
      </c>
    </row>
    <row r="12" spans="1:19" s="3" customFormat="1" ht="54" customHeight="1" x14ac:dyDescent="0.35">
      <c r="A12" s="42" t="s">
        <v>25</v>
      </c>
      <c r="B12" s="28"/>
      <c r="C12" s="29"/>
      <c r="D12" s="28"/>
      <c r="E12" s="29"/>
      <c r="F12" s="28"/>
      <c r="G12" s="29"/>
      <c r="H12" s="28"/>
      <c r="I12" s="37">
        <v>0</v>
      </c>
      <c r="J12" s="36"/>
      <c r="K12" s="37">
        <v>0</v>
      </c>
      <c r="L12" s="36"/>
      <c r="M12" s="37">
        <v>0</v>
      </c>
      <c r="N12" s="28"/>
      <c r="O12" s="27">
        <f>SUM(O8:O11)</f>
        <v>797781253696</v>
      </c>
      <c r="P12" s="28"/>
      <c r="Q12" s="27">
        <f>SUM(Q8:Q11)</f>
        <v>24033455023</v>
      </c>
      <c r="R12" s="28"/>
      <c r="S12" s="27">
        <f>SUM(S8:S11)</f>
        <v>773747798673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5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U11"/>
  <sheetViews>
    <sheetView rightToLeft="1" view="pageBreakPreview" zoomScale="60" zoomScaleNormal="100" workbookViewId="0">
      <selection activeCell="J23" sqref="J23"/>
    </sheetView>
  </sheetViews>
  <sheetFormatPr defaultRowHeight="12.75" x14ac:dyDescent="0.2"/>
  <cols>
    <col min="1" max="1" width="51.5703125" customWidth="1"/>
    <col min="2" max="2" width="1.28515625" customWidth="1"/>
    <col min="3" max="3" width="16.85546875" customWidth="1"/>
    <col min="4" max="4" width="1.28515625" customWidth="1"/>
    <col min="5" max="5" width="18.140625" customWidth="1"/>
    <col min="6" max="7" width="1.28515625" customWidth="1"/>
    <col min="8" max="8" width="20.7109375" customWidth="1"/>
    <col min="9" max="9" width="1.28515625" customWidth="1"/>
    <col min="10" max="10" width="18.7109375" bestFit="1" customWidth="1"/>
    <col min="11" max="11" width="1.28515625" customWidth="1"/>
    <col min="12" max="12" width="10.42578125" customWidth="1"/>
    <col min="13" max="13" width="1.28515625" customWidth="1"/>
    <col min="14" max="14" width="18.7109375" bestFit="1" customWidth="1"/>
    <col min="15" max="15" width="1.28515625" customWidth="1"/>
    <col min="16" max="16" width="23.5703125" bestFit="1" customWidth="1"/>
    <col min="17" max="17" width="1.28515625" customWidth="1"/>
    <col min="18" max="18" width="10.42578125" customWidth="1"/>
    <col min="19" max="19" width="1.28515625" customWidth="1"/>
    <col min="20" max="20" width="23.5703125" bestFit="1" customWidth="1"/>
    <col min="21" max="21" width="0.28515625" customWidth="1"/>
  </cols>
  <sheetData>
    <row r="1" spans="1:21" s="18" customFormat="1" ht="41.25" customHeight="1" x14ac:dyDescent="0.3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</row>
    <row r="2" spans="1:21" s="18" customFormat="1" ht="41.25" customHeight="1" x14ac:dyDescent="0.35">
      <c r="A2" s="81" t="s">
        <v>84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21" s="18" customFormat="1" ht="41.25" customHeight="1" x14ac:dyDescent="0.35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</row>
    <row r="4" spans="1:21" ht="14.45" customHeight="1" x14ac:dyDescent="0.2"/>
    <row r="5" spans="1:21" s="18" customFormat="1" ht="37.5" customHeight="1" x14ac:dyDescent="0.35">
      <c r="A5" s="82" t="s">
        <v>137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</row>
    <row r="6" spans="1:21" s="7" customFormat="1" ht="30.75" customHeight="1" x14ac:dyDescent="0.2">
      <c r="A6" s="72" t="s">
        <v>87</v>
      </c>
      <c r="J6" s="72" t="s">
        <v>103</v>
      </c>
      <c r="K6" s="72"/>
      <c r="L6" s="72"/>
      <c r="M6" s="72"/>
      <c r="N6" s="72"/>
      <c r="P6" s="72" t="s">
        <v>104</v>
      </c>
      <c r="Q6" s="72"/>
      <c r="R6" s="72"/>
      <c r="S6" s="72"/>
      <c r="T6" s="72"/>
    </row>
    <row r="7" spans="1:21" s="7" customFormat="1" ht="54.75" customHeight="1" x14ac:dyDescent="0.2">
      <c r="A7" s="72"/>
      <c r="C7" s="25" t="s">
        <v>138</v>
      </c>
      <c r="E7" s="91" t="s">
        <v>57</v>
      </c>
      <c r="F7" s="91"/>
      <c r="H7" s="25" t="s">
        <v>139</v>
      </c>
      <c r="J7" s="40" t="s">
        <v>140</v>
      </c>
      <c r="K7" s="44"/>
      <c r="L7" s="40" t="s">
        <v>133</v>
      </c>
      <c r="M7" s="44"/>
      <c r="N7" s="40" t="s">
        <v>141</v>
      </c>
      <c r="P7" s="40" t="s">
        <v>140</v>
      </c>
      <c r="Q7" s="44"/>
      <c r="R7" s="40" t="s">
        <v>133</v>
      </c>
      <c r="S7" s="44"/>
      <c r="T7" s="40" t="s">
        <v>141</v>
      </c>
    </row>
    <row r="8" spans="1:21" s="7" customFormat="1" ht="42" customHeight="1" x14ac:dyDescent="0.2">
      <c r="A8" s="31" t="s">
        <v>119</v>
      </c>
      <c r="C8" s="44"/>
      <c r="E8" s="31" t="s">
        <v>142</v>
      </c>
      <c r="F8" s="44"/>
      <c r="H8" s="20">
        <v>23</v>
      </c>
      <c r="J8" s="23">
        <v>0</v>
      </c>
      <c r="K8" s="13"/>
      <c r="L8" s="23">
        <v>0</v>
      </c>
      <c r="M8" s="13"/>
      <c r="N8" s="23">
        <v>0</v>
      </c>
      <c r="P8" s="8">
        <v>38151300294</v>
      </c>
      <c r="R8" s="23">
        <v>0</v>
      </c>
      <c r="T8" s="8">
        <v>38151300294</v>
      </c>
    </row>
    <row r="9" spans="1:21" s="7" customFormat="1" ht="42" customHeight="1" x14ac:dyDescent="0.2">
      <c r="A9" s="38" t="s">
        <v>59</v>
      </c>
      <c r="E9" s="38" t="s">
        <v>62</v>
      </c>
      <c r="H9" s="21">
        <v>23</v>
      </c>
      <c r="J9" s="10">
        <v>94540951</v>
      </c>
      <c r="L9" s="12">
        <v>0</v>
      </c>
      <c r="N9" s="10">
        <v>94540951</v>
      </c>
      <c r="P9" s="10">
        <v>579386072</v>
      </c>
      <c r="R9" s="12">
        <v>0</v>
      </c>
      <c r="T9" s="10">
        <v>579386072</v>
      </c>
    </row>
    <row r="10" spans="1:21" s="7" customFormat="1" ht="42" customHeight="1" x14ac:dyDescent="0.2">
      <c r="A10" s="32" t="s">
        <v>63</v>
      </c>
      <c r="C10" s="14"/>
      <c r="E10" s="32" t="s">
        <v>65</v>
      </c>
      <c r="H10" s="22">
        <v>23</v>
      </c>
      <c r="J10" s="15">
        <v>205631934</v>
      </c>
      <c r="L10" s="24">
        <v>0</v>
      </c>
      <c r="N10" s="15">
        <v>205631934</v>
      </c>
      <c r="P10" s="15">
        <v>776222359</v>
      </c>
      <c r="R10" s="24">
        <v>0</v>
      </c>
      <c r="T10" s="15">
        <v>776222359</v>
      </c>
    </row>
    <row r="11" spans="1:21" s="3" customFormat="1" ht="42" customHeight="1" x14ac:dyDescent="0.35">
      <c r="A11" s="42" t="s">
        <v>25</v>
      </c>
      <c r="B11" s="28"/>
      <c r="C11" s="27"/>
      <c r="D11" s="28"/>
      <c r="E11" s="27"/>
      <c r="F11" s="28"/>
      <c r="G11" s="28"/>
      <c r="H11" s="27"/>
      <c r="I11" s="28"/>
      <c r="J11" s="27">
        <f>SUM(J8:J10)</f>
        <v>300172885</v>
      </c>
      <c r="K11" s="28"/>
      <c r="L11" s="37">
        <v>0</v>
      </c>
      <c r="M11" s="28"/>
      <c r="N11" s="27">
        <f>SUM(N8:N10)</f>
        <v>300172885</v>
      </c>
      <c r="O11" s="28"/>
      <c r="P11" s="27">
        <f>SUM(P8:P10)</f>
        <v>39506908725</v>
      </c>
      <c r="Q11" s="28"/>
      <c r="R11" s="37">
        <v>0</v>
      </c>
      <c r="S11" s="28"/>
      <c r="T11" s="27">
        <f>SUM(T8:T10)</f>
        <v>39506908725</v>
      </c>
      <c r="U11" s="28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58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view="pageBreakPreview" zoomScale="60" zoomScaleNormal="100" workbookViewId="0">
      <selection activeCell="V18" sqref="V18"/>
    </sheetView>
  </sheetViews>
  <sheetFormatPr defaultRowHeight="12.75" x14ac:dyDescent="0.2"/>
  <cols>
    <col min="1" max="1" width="39" customWidth="1"/>
    <col min="2" max="2" width="1.28515625" customWidth="1"/>
    <col min="3" max="3" width="16.5703125" bestFit="1" customWidth="1"/>
    <col min="4" max="4" width="1.28515625" customWidth="1"/>
    <col min="5" max="5" width="10.42578125" customWidth="1"/>
    <col min="6" max="6" width="1.28515625" customWidth="1"/>
    <col min="7" max="7" width="16.5703125" bestFit="1" customWidth="1"/>
    <col min="8" max="8" width="1.28515625" customWidth="1"/>
    <col min="9" max="9" width="21.7109375" bestFit="1" customWidth="1"/>
    <col min="10" max="10" width="1.28515625" customWidth="1"/>
    <col min="11" max="11" width="10.42578125" customWidth="1"/>
    <col min="12" max="12" width="1.28515625" customWidth="1"/>
    <col min="13" max="13" width="21.7109375" bestFit="1" customWidth="1"/>
    <col min="14" max="14" width="0.28515625" customWidth="1"/>
  </cols>
  <sheetData>
    <row r="1" spans="1:13" ht="36.75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ht="40.5" customHeight="1" x14ac:dyDescent="0.2">
      <c r="A2" s="81" t="s">
        <v>84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3" ht="48.75" customHeight="1" x14ac:dyDescent="0.2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</row>
    <row r="4" spans="1:13" ht="14.45" customHeight="1" x14ac:dyDescent="0.2"/>
    <row r="5" spans="1:13" ht="39.75" customHeight="1" x14ac:dyDescent="0.2">
      <c r="A5" s="82" t="s">
        <v>143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</row>
    <row r="6" spans="1:13" s="3" customFormat="1" ht="30.75" customHeight="1" x14ac:dyDescent="0.35">
      <c r="A6" s="72" t="s">
        <v>87</v>
      </c>
      <c r="C6" s="72" t="s">
        <v>103</v>
      </c>
      <c r="D6" s="72"/>
      <c r="E6" s="72"/>
      <c r="F6" s="72"/>
      <c r="G6" s="72"/>
      <c r="I6" s="72" t="s">
        <v>104</v>
      </c>
      <c r="J6" s="72"/>
      <c r="K6" s="72"/>
      <c r="L6" s="72"/>
      <c r="M6" s="72"/>
    </row>
    <row r="7" spans="1:13" s="3" customFormat="1" ht="57" customHeight="1" x14ac:dyDescent="0.35">
      <c r="A7" s="72"/>
      <c r="C7" s="40" t="s">
        <v>140</v>
      </c>
      <c r="D7" s="4"/>
      <c r="E7" s="40" t="s">
        <v>133</v>
      </c>
      <c r="F7" s="4"/>
      <c r="G7" s="40" t="s">
        <v>141</v>
      </c>
      <c r="I7" s="40" t="s">
        <v>140</v>
      </c>
      <c r="J7" s="4"/>
      <c r="K7" s="40" t="s">
        <v>133</v>
      </c>
      <c r="L7" s="4"/>
      <c r="M7" s="40" t="s">
        <v>141</v>
      </c>
    </row>
    <row r="8" spans="1:13" s="3" customFormat="1" ht="36.75" customHeight="1" x14ac:dyDescent="0.35">
      <c r="A8" s="31" t="s">
        <v>74</v>
      </c>
      <c r="B8" s="7"/>
      <c r="C8" s="8">
        <v>3711025</v>
      </c>
      <c r="D8" s="7"/>
      <c r="E8" s="23">
        <v>0</v>
      </c>
      <c r="F8" s="7"/>
      <c r="G8" s="8">
        <v>3711025</v>
      </c>
      <c r="H8" s="7"/>
      <c r="I8" s="8">
        <v>4140546735</v>
      </c>
      <c r="J8" s="7"/>
      <c r="K8" s="23">
        <v>0</v>
      </c>
      <c r="L8" s="7"/>
      <c r="M8" s="8">
        <v>4140546735</v>
      </c>
    </row>
    <row r="9" spans="1:13" s="3" customFormat="1" ht="36.75" customHeight="1" x14ac:dyDescent="0.35">
      <c r="A9" s="38" t="s">
        <v>74</v>
      </c>
      <c r="B9" s="7"/>
      <c r="C9" s="10">
        <v>4217</v>
      </c>
      <c r="D9" s="7"/>
      <c r="E9" s="12">
        <v>0</v>
      </c>
      <c r="F9" s="7"/>
      <c r="G9" s="10">
        <v>4217</v>
      </c>
      <c r="H9" s="7"/>
      <c r="I9" s="10">
        <v>1369034</v>
      </c>
      <c r="J9" s="7"/>
      <c r="K9" s="12">
        <v>0</v>
      </c>
      <c r="L9" s="7"/>
      <c r="M9" s="10">
        <v>1369034</v>
      </c>
    </row>
    <row r="10" spans="1:13" s="3" customFormat="1" ht="36.75" customHeight="1" x14ac:dyDescent="0.35">
      <c r="A10" s="38" t="s">
        <v>74</v>
      </c>
      <c r="B10" s="7"/>
      <c r="C10" s="10">
        <v>3354946</v>
      </c>
      <c r="D10" s="7"/>
      <c r="E10" s="12">
        <v>0</v>
      </c>
      <c r="F10" s="7"/>
      <c r="G10" s="10">
        <v>3354946</v>
      </c>
      <c r="H10" s="7"/>
      <c r="I10" s="10">
        <v>902364290</v>
      </c>
      <c r="J10" s="7"/>
      <c r="K10" s="12">
        <v>0</v>
      </c>
      <c r="L10" s="7"/>
      <c r="M10" s="10">
        <v>902364290</v>
      </c>
    </row>
    <row r="11" spans="1:13" s="3" customFormat="1" ht="36.75" customHeight="1" x14ac:dyDescent="0.35">
      <c r="A11" s="32" t="s">
        <v>74</v>
      </c>
      <c r="B11" s="7"/>
      <c r="C11" s="15">
        <v>3261756</v>
      </c>
      <c r="D11" s="7"/>
      <c r="E11" s="24">
        <v>0</v>
      </c>
      <c r="F11" s="7"/>
      <c r="G11" s="15">
        <v>3261756</v>
      </c>
      <c r="H11" s="7"/>
      <c r="I11" s="15">
        <v>93443591</v>
      </c>
      <c r="J11" s="7"/>
      <c r="K11" s="24">
        <v>0</v>
      </c>
      <c r="L11" s="7"/>
      <c r="M11" s="15">
        <v>93443591</v>
      </c>
    </row>
    <row r="12" spans="1:13" s="3" customFormat="1" ht="36.75" customHeight="1" x14ac:dyDescent="0.35">
      <c r="A12" s="42" t="s">
        <v>25</v>
      </c>
      <c r="B12" s="28"/>
      <c r="C12" s="27">
        <f>SUM(C8:C11)</f>
        <v>10331944</v>
      </c>
      <c r="D12" s="28"/>
      <c r="E12" s="37">
        <v>0</v>
      </c>
      <c r="F12" s="28"/>
      <c r="G12" s="27">
        <f>SUM(G8:G11)</f>
        <v>10331944</v>
      </c>
      <c r="H12" s="28"/>
      <c r="I12" s="27">
        <f>SUM(I8:I11)</f>
        <v>5137723650</v>
      </c>
      <c r="J12" s="28"/>
      <c r="K12" s="37">
        <v>0</v>
      </c>
      <c r="L12" s="28"/>
      <c r="M12" s="27">
        <f>SUM(M8:M11)</f>
        <v>5137723650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2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W25"/>
  <sheetViews>
    <sheetView rightToLeft="1" view="pageBreakPreview" topLeftCell="A7" zoomScale="60" zoomScaleNormal="100" workbookViewId="0">
      <selection activeCell="V8" sqref="V8:V24"/>
    </sheetView>
  </sheetViews>
  <sheetFormatPr defaultRowHeight="12.75" x14ac:dyDescent="0.2"/>
  <cols>
    <col min="1" max="1" width="45" customWidth="1"/>
    <col min="2" max="2" width="1.28515625" customWidth="1"/>
    <col min="3" max="3" width="22.7109375" customWidth="1"/>
    <col min="4" max="4" width="1.28515625" customWidth="1"/>
    <col min="5" max="5" width="29" customWidth="1"/>
    <col min="6" max="6" width="1.28515625" customWidth="1"/>
    <col min="7" max="7" width="28.5703125" bestFit="1" customWidth="1"/>
    <col min="8" max="8" width="1.28515625" customWidth="1"/>
    <col min="9" max="9" width="26.85546875" bestFit="1" customWidth="1"/>
    <col min="10" max="10" width="1.28515625" customWidth="1"/>
    <col min="11" max="11" width="24.140625" customWidth="1"/>
    <col min="12" max="12" width="1.28515625" customWidth="1"/>
    <col min="13" max="13" width="28.42578125" bestFit="1" customWidth="1"/>
    <col min="14" max="14" width="1.28515625" customWidth="1"/>
    <col min="15" max="15" width="30.5703125" customWidth="1"/>
    <col min="16" max="16" width="1.28515625" customWidth="1"/>
    <col min="17" max="17" width="27.28515625" customWidth="1"/>
    <col min="18" max="18" width="1.28515625" customWidth="1"/>
    <col min="19" max="19" width="0.28515625" customWidth="1"/>
    <col min="22" max="22" width="39" style="58" bestFit="1" customWidth="1"/>
    <col min="23" max="23" width="39" bestFit="1" customWidth="1"/>
  </cols>
  <sheetData>
    <row r="1" spans="1:23" s="18" customFormat="1" ht="36.75" customHeight="1" x14ac:dyDescent="0.3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V1" s="57"/>
    </row>
    <row r="2" spans="1:23" s="18" customFormat="1" ht="36.75" customHeight="1" x14ac:dyDescent="0.35">
      <c r="A2" s="81" t="s">
        <v>84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V2" s="57"/>
    </row>
    <row r="3" spans="1:23" s="18" customFormat="1" ht="36.75" customHeight="1" x14ac:dyDescent="0.35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V3" s="57"/>
    </row>
    <row r="4" spans="1:23" s="18" customFormat="1" ht="36.75" customHeight="1" x14ac:dyDescent="0.35">
      <c r="V4" s="57"/>
    </row>
    <row r="5" spans="1:23" s="18" customFormat="1" ht="36.75" customHeight="1" x14ac:dyDescent="0.35">
      <c r="A5" s="82" t="s">
        <v>144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V5" s="57"/>
    </row>
    <row r="6" spans="1:23" s="3" customFormat="1" ht="35.25" customHeight="1" x14ac:dyDescent="0.35">
      <c r="A6" s="72" t="s">
        <v>87</v>
      </c>
      <c r="C6" s="72" t="s">
        <v>103</v>
      </c>
      <c r="D6" s="72"/>
      <c r="E6" s="72"/>
      <c r="F6" s="72"/>
      <c r="G6" s="72"/>
      <c r="H6" s="72"/>
      <c r="I6" s="72"/>
      <c r="K6" s="72" t="s">
        <v>104</v>
      </c>
      <c r="L6" s="72"/>
      <c r="M6" s="72"/>
      <c r="N6" s="72"/>
      <c r="O6" s="72"/>
      <c r="P6" s="72"/>
      <c r="Q6" s="72"/>
      <c r="R6" s="72"/>
      <c r="V6" s="56"/>
    </row>
    <row r="7" spans="1:23" s="3" customFormat="1" ht="72" customHeight="1" x14ac:dyDescent="0.35">
      <c r="A7" s="72"/>
      <c r="C7" s="40" t="s">
        <v>13</v>
      </c>
      <c r="D7" s="4"/>
      <c r="E7" s="40" t="s">
        <v>145</v>
      </c>
      <c r="F7" s="4"/>
      <c r="G7" s="54" t="s">
        <v>146</v>
      </c>
      <c r="H7" s="4"/>
      <c r="I7" s="54" t="s">
        <v>147</v>
      </c>
      <c r="K7" s="40" t="s">
        <v>13</v>
      </c>
      <c r="L7" s="4"/>
      <c r="M7" s="40" t="s">
        <v>145</v>
      </c>
      <c r="N7" s="4"/>
      <c r="O7" s="54" t="s">
        <v>146</v>
      </c>
      <c r="P7" s="4"/>
      <c r="Q7" s="94" t="s">
        <v>147</v>
      </c>
      <c r="R7" s="94"/>
      <c r="V7" s="56"/>
    </row>
    <row r="8" spans="1:23" s="3" customFormat="1" ht="46.5" customHeight="1" x14ac:dyDescent="0.35">
      <c r="A8" s="31" t="s">
        <v>19</v>
      </c>
      <c r="B8" s="7"/>
      <c r="C8" s="8">
        <v>4234600000</v>
      </c>
      <c r="D8" s="7"/>
      <c r="E8" s="8">
        <v>5473572939633</v>
      </c>
      <c r="F8" s="7"/>
      <c r="G8" s="47">
        <v>3827262131946</v>
      </c>
      <c r="H8" s="7"/>
      <c r="I8" s="47">
        <f>E8-G8</f>
        <v>1646310807687</v>
      </c>
      <c r="J8" s="7"/>
      <c r="K8" s="8">
        <v>4950558067</v>
      </c>
      <c r="L8" s="7"/>
      <c r="M8" s="8">
        <v>6219454582458</v>
      </c>
      <c r="N8" s="7"/>
      <c r="O8" s="47">
        <v>4474165870234</v>
      </c>
      <c r="P8" s="7"/>
      <c r="Q8" s="93">
        <f>M8-O8</f>
        <v>1745288712224</v>
      </c>
      <c r="R8" s="93"/>
      <c r="V8" s="56"/>
      <c r="W8" s="56"/>
    </row>
    <row r="9" spans="1:23" s="3" customFormat="1" ht="46.5" customHeight="1" x14ac:dyDescent="0.35">
      <c r="A9" s="38" t="s">
        <v>20</v>
      </c>
      <c r="B9" s="7"/>
      <c r="C9" s="10">
        <v>30338000</v>
      </c>
      <c r="D9" s="7"/>
      <c r="E9" s="10">
        <v>79884267146</v>
      </c>
      <c r="F9" s="7"/>
      <c r="G9" s="16">
        <v>63625716528</v>
      </c>
      <c r="H9" s="7"/>
      <c r="I9" s="16">
        <f t="shared" ref="I9:I20" si="0">E9-G9</f>
        <v>16258550618</v>
      </c>
      <c r="J9" s="7"/>
      <c r="K9" s="10">
        <v>60015040</v>
      </c>
      <c r="L9" s="7"/>
      <c r="M9" s="10">
        <v>150763003600</v>
      </c>
      <c r="N9" s="7"/>
      <c r="O9" s="16">
        <v>125675952365</v>
      </c>
      <c r="P9" s="7"/>
      <c r="Q9" s="69">
        <f t="shared" ref="Q9:Q24" si="1">M9-O9</f>
        <v>25087051235</v>
      </c>
      <c r="R9" s="69"/>
      <c r="V9" s="56"/>
    </row>
    <row r="10" spans="1:23" s="3" customFormat="1" ht="46.5" customHeight="1" x14ac:dyDescent="0.35">
      <c r="A10" s="38" t="s">
        <v>41</v>
      </c>
      <c r="B10" s="7"/>
      <c r="C10" s="10">
        <v>32455129</v>
      </c>
      <c r="D10" s="7"/>
      <c r="E10" s="10">
        <v>424536156197</v>
      </c>
      <c r="F10" s="7"/>
      <c r="G10" s="16">
        <v>403660166409</v>
      </c>
      <c r="H10" s="7"/>
      <c r="I10" s="16">
        <f t="shared" si="0"/>
        <v>20875989788</v>
      </c>
      <c r="J10" s="7"/>
      <c r="K10" s="10">
        <v>32455129</v>
      </c>
      <c r="L10" s="7"/>
      <c r="M10" s="10">
        <v>424536156197</v>
      </c>
      <c r="N10" s="7"/>
      <c r="O10" s="16">
        <v>403660166409</v>
      </c>
      <c r="P10" s="7"/>
      <c r="Q10" s="69">
        <f t="shared" si="1"/>
        <v>20875989788</v>
      </c>
      <c r="R10" s="69"/>
      <c r="V10" s="56"/>
    </row>
    <row r="11" spans="1:23" s="3" customFormat="1" ht="46.5" customHeight="1" x14ac:dyDescent="0.35">
      <c r="A11" s="38" t="s">
        <v>24</v>
      </c>
      <c r="B11" s="7"/>
      <c r="C11" s="10">
        <v>1375680</v>
      </c>
      <c r="D11" s="7"/>
      <c r="E11" s="10">
        <v>19195108776</v>
      </c>
      <c r="F11" s="7"/>
      <c r="G11" s="16">
        <v>19775027679</v>
      </c>
      <c r="H11" s="7"/>
      <c r="I11" s="16">
        <f t="shared" si="0"/>
        <v>-579918903</v>
      </c>
      <c r="J11" s="7"/>
      <c r="K11" s="10">
        <v>1376550</v>
      </c>
      <c r="L11" s="7"/>
      <c r="M11" s="10">
        <v>19207423052</v>
      </c>
      <c r="N11" s="7"/>
      <c r="O11" s="16">
        <v>19787433560</v>
      </c>
      <c r="P11" s="7"/>
      <c r="Q11" s="69">
        <f t="shared" si="1"/>
        <v>-580010508</v>
      </c>
      <c r="R11" s="69"/>
      <c r="V11" s="56"/>
    </row>
    <row r="12" spans="1:23" s="3" customFormat="1" ht="46.5" customHeight="1" x14ac:dyDescent="0.35">
      <c r="A12" s="38" t="s">
        <v>112</v>
      </c>
      <c r="B12" s="7"/>
      <c r="C12" s="10">
        <v>6398306</v>
      </c>
      <c r="D12" s="7"/>
      <c r="E12" s="10">
        <v>135039239832</v>
      </c>
      <c r="F12" s="7"/>
      <c r="G12" s="16">
        <v>133818500441</v>
      </c>
      <c r="H12" s="7"/>
      <c r="I12" s="16">
        <f t="shared" si="0"/>
        <v>1220739391</v>
      </c>
      <c r="J12" s="7"/>
      <c r="K12" s="10">
        <v>6398306</v>
      </c>
      <c r="L12" s="7"/>
      <c r="M12" s="10">
        <v>135039239832</v>
      </c>
      <c r="N12" s="7"/>
      <c r="O12" s="16">
        <v>133818500441</v>
      </c>
      <c r="P12" s="7"/>
      <c r="Q12" s="69">
        <f t="shared" si="1"/>
        <v>1220739391</v>
      </c>
      <c r="R12" s="69"/>
      <c r="V12" s="56"/>
    </row>
    <row r="13" spans="1:23" s="3" customFormat="1" ht="46.5" customHeight="1" x14ac:dyDescent="0.35">
      <c r="A13" s="38" t="s">
        <v>42</v>
      </c>
      <c r="B13" s="7"/>
      <c r="C13" s="10">
        <v>5435000</v>
      </c>
      <c r="D13" s="7"/>
      <c r="E13" s="10">
        <v>201631329699</v>
      </c>
      <c r="F13" s="7"/>
      <c r="G13" s="16">
        <v>200067181084</v>
      </c>
      <c r="H13" s="7"/>
      <c r="I13" s="16">
        <f t="shared" si="0"/>
        <v>1564148615</v>
      </c>
      <c r="J13" s="7"/>
      <c r="K13" s="10">
        <v>5435000</v>
      </c>
      <c r="L13" s="7"/>
      <c r="M13" s="10">
        <v>201631329699</v>
      </c>
      <c r="N13" s="7"/>
      <c r="O13" s="16">
        <v>200067181084</v>
      </c>
      <c r="P13" s="7"/>
      <c r="Q13" s="69">
        <f t="shared" si="1"/>
        <v>1564148615</v>
      </c>
      <c r="R13" s="69"/>
      <c r="V13" s="59"/>
    </row>
    <row r="14" spans="1:23" s="3" customFormat="1" ht="46.5" customHeight="1" x14ac:dyDescent="0.35">
      <c r="A14" s="38" t="s">
        <v>37</v>
      </c>
      <c r="B14" s="7"/>
      <c r="C14" s="10">
        <v>282790</v>
      </c>
      <c r="D14" s="7"/>
      <c r="E14" s="10">
        <v>10000007390</v>
      </c>
      <c r="F14" s="7"/>
      <c r="G14" s="16">
        <v>8965592018</v>
      </c>
      <c r="H14" s="7"/>
      <c r="I14" s="16">
        <f t="shared" si="0"/>
        <v>1034415372</v>
      </c>
      <c r="J14" s="7"/>
      <c r="K14" s="10">
        <v>9576802</v>
      </c>
      <c r="L14" s="7"/>
      <c r="M14" s="10">
        <v>314763739631</v>
      </c>
      <c r="N14" s="7"/>
      <c r="O14" s="16">
        <v>300383470850</v>
      </c>
      <c r="P14" s="7"/>
      <c r="Q14" s="69">
        <f t="shared" si="1"/>
        <v>14380268781</v>
      </c>
      <c r="R14" s="69"/>
      <c r="V14" s="59"/>
    </row>
    <row r="15" spans="1:23" s="3" customFormat="1" ht="46.5" customHeight="1" x14ac:dyDescent="0.35">
      <c r="A15" s="38" t="s">
        <v>22</v>
      </c>
      <c r="B15" s="7"/>
      <c r="C15" s="10">
        <v>28999024</v>
      </c>
      <c r="D15" s="7"/>
      <c r="E15" s="10">
        <v>336319570332</v>
      </c>
      <c r="F15" s="7"/>
      <c r="G15" s="16">
        <v>239024782835</v>
      </c>
      <c r="H15" s="7"/>
      <c r="I15" s="16">
        <f t="shared" si="0"/>
        <v>97294787497</v>
      </c>
      <c r="J15" s="7"/>
      <c r="K15" s="10">
        <v>106867196</v>
      </c>
      <c r="L15" s="7"/>
      <c r="M15" s="10">
        <v>1117456641045</v>
      </c>
      <c r="N15" s="7"/>
      <c r="O15" s="16">
        <v>869267785805</v>
      </c>
      <c r="P15" s="7"/>
      <c r="Q15" s="69">
        <f t="shared" si="1"/>
        <v>248188855240</v>
      </c>
      <c r="R15" s="69"/>
      <c r="V15" s="59"/>
    </row>
    <row r="16" spans="1:23" s="3" customFormat="1" ht="46.5" customHeight="1" x14ac:dyDescent="0.35">
      <c r="A16" s="38" t="s">
        <v>23</v>
      </c>
      <c r="B16" s="7"/>
      <c r="C16" s="10">
        <v>34659468</v>
      </c>
      <c r="D16" s="7"/>
      <c r="E16" s="10">
        <v>73312439158</v>
      </c>
      <c r="F16" s="7"/>
      <c r="G16" s="16">
        <v>63337949721</v>
      </c>
      <c r="H16" s="7"/>
      <c r="I16" s="16">
        <f t="shared" si="0"/>
        <v>9974489437</v>
      </c>
      <c r="J16" s="7"/>
      <c r="K16" s="10">
        <v>75409522</v>
      </c>
      <c r="L16" s="7"/>
      <c r="M16" s="10">
        <v>155952478995</v>
      </c>
      <c r="N16" s="7"/>
      <c r="O16" s="16">
        <v>137169820591</v>
      </c>
      <c r="P16" s="7"/>
      <c r="Q16" s="69">
        <f t="shared" si="1"/>
        <v>18782658404</v>
      </c>
      <c r="R16" s="69"/>
      <c r="V16" s="29"/>
    </row>
    <row r="17" spans="1:22" s="3" customFormat="1" ht="46.5" customHeight="1" x14ac:dyDescent="0.35">
      <c r="A17" s="38" t="s">
        <v>40</v>
      </c>
      <c r="B17" s="7"/>
      <c r="C17" s="10">
        <v>95874297</v>
      </c>
      <c r="D17" s="7"/>
      <c r="E17" s="10">
        <v>1919074039098</v>
      </c>
      <c r="F17" s="7"/>
      <c r="G17" s="16">
        <v>1872287417221</v>
      </c>
      <c r="H17" s="7"/>
      <c r="I17" s="16">
        <f t="shared" si="0"/>
        <v>46786621877</v>
      </c>
      <c r="J17" s="7"/>
      <c r="K17" s="10">
        <v>239291737</v>
      </c>
      <c r="L17" s="7"/>
      <c r="M17" s="10">
        <v>4223428785676</v>
      </c>
      <c r="N17" s="7"/>
      <c r="O17" s="16">
        <v>4098734944124</v>
      </c>
      <c r="P17" s="7"/>
      <c r="Q17" s="69">
        <f t="shared" si="1"/>
        <v>124693841552</v>
      </c>
      <c r="R17" s="69"/>
      <c r="V17" s="56"/>
    </row>
    <row r="18" spans="1:22" s="3" customFormat="1" ht="46.5" customHeight="1" x14ac:dyDescent="0.35">
      <c r="A18" s="38" t="s">
        <v>39</v>
      </c>
      <c r="B18" s="7"/>
      <c r="C18" s="10">
        <v>18535000</v>
      </c>
      <c r="D18" s="7"/>
      <c r="E18" s="10">
        <v>505454285020</v>
      </c>
      <c r="F18" s="7"/>
      <c r="G18" s="16">
        <v>500154553964</v>
      </c>
      <c r="H18" s="7"/>
      <c r="I18" s="16">
        <f t="shared" si="0"/>
        <v>5299731056</v>
      </c>
      <c r="J18" s="7"/>
      <c r="K18" s="10">
        <v>36759068</v>
      </c>
      <c r="L18" s="7"/>
      <c r="M18" s="10">
        <v>983065925729</v>
      </c>
      <c r="N18" s="7"/>
      <c r="O18" s="16">
        <v>972593354571</v>
      </c>
      <c r="P18" s="7"/>
      <c r="Q18" s="69">
        <f t="shared" si="1"/>
        <v>10472571158</v>
      </c>
      <c r="R18" s="69"/>
      <c r="V18" s="56"/>
    </row>
    <row r="19" spans="1:22" s="3" customFormat="1" ht="46.5" customHeight="1" x14ac:dyDescent="0.35">
      <c r="A19" s="38" t="s">
        <v>46</v>
      </c>
      <c r="B19" s="7"/>
      <c r="C19" s="10">
        <v>4813133</v>
      </c>
      <c r="D19" s="7"/>
      <c r="E19" s="10">
        <v>174992854962</v>
      </c>
      <c r="F19" s="7"/>
      <c r="G19" s="16">
        <v>173774999520</v>
      </c>
      <c r="H19" s="7"/>
      <c r="I19" s="16">
        <f t="shared" si="0"/>
        <v>1217855442</v>
      </c>
      <c r="J19" s="7"/>
      <c r="K19" s="10">
        <v>4813133</v>
      </c>
      <c r="L19" s="7"/>
      <c r="M19" s="10">
        <v>174992854962</v>
      </c>
      <c r="N19" s="7"/>
      <c r="O19" s="16">
        <v>173774999520</v>
      </c>
      <c r="P19" s="7"/>
      <c r="Q19" s="69">
        <f t="shared" si="1"/>
        <v>1217855442</v>
      </c>
      <c r="R19" s="69"/>
      <c r="V19" s="56"/>
    </row>
    <row r="20" spans="1:22" s="3" customFormat="1" ht="46.5" customHeight="1" x14ac:dyDescent="0.35">
      <c r="A20" s="38" t="s">
        <v>38</v>
      </c>
      <c r="B20" s="7"/>
      <c r="C20" s="10">
        <v>542113</v>
      </c>
      <c r="D20" s="7"/>
      <c r="E20" s="10">
        <v>22000046814</v>
      </c>
      <c r="F20" s="7"/>
      <c r="G20" s="16">
        <v>20895877706</v>
      </c>
      <c r="H20" s="7"/>
      <c r="I20" s="16">
        <f t="shared" si="0"/>
        <v>1104169108</v>
      </c>
      <c r="J20" s="7"/>
      <c r="K20" s="10">
        <v>1982273</v>
      </c>
      <c r="L20" s="7"/>
      <c r="M20" s="10">
        <v>79636461856</v>
      </c>
      <c r="N20" s="7"/>
      <c r="O20" s="16">
        <v>76407494006</v>
      </c>
      <c r="P20" s="7"/>
      <c r="Q20" s="69">
        <f t="shared" si="1"/>
        <v>3228967850</v>
      </c>
      <c r="R20" s="69"/>
      <c r="V20" s="59"/>
    </row>
    <row r="21" spans="1:22" s="3" customFormat="1" ht="46.5" customHeight="1" x14ac:dyDescent="0.35">
      <c r="A21" s="38" t="s">
        <v>21</v>
      </c>
      <c r="B21" s="7"/>
      <c r="C21" s="12">
        <v>0</v>
      </c>
      <c r="D21" s="13"/>
      <c r="E21" s="12">
        <v>0</v>
      </c>
      <c r="F21" s="13"/>
      <c r="G21" s="12">
        <v>0</v>
      </c>
      <c r="H21" s="13"/>
      <c r="I21" s="12">
        <v>0</v>
      </c>
      <c r="J21" s="7"/>
      <c r="K21" s="10">
        <v>12000000</v>
      </c>
      <c r="L21" s="7"/>
      <c r="M21" s="10">
        <v>61197255231</v>
      </c>
      <c r="N21" s="7"/>
      <c r="O21" s="16">
        <v>50537218911</v>
      </c>
      <c r="P21" s="7"/>
      <c r="Q21" s="69">
        <f t="shared" si="1"/>
        <v>10660036320</v>
      </c>
      <c r="R21" s="69"/>
      <c r="V21" s="29"/>
    </row>
    <row r="22" spans="1:22" s="3" customFormat="1" ht="46.5" customHeight="1" x14ac:dyDescent="0.35">
      <c r="A22" s="38" t="s">
        <v>113</v>
      </c>
      <c r="B22" s="7"/>
      <c r="C22" s="12">
        <v>0</v>
      </c>
      <c r="D22" s="13"/>
      <c r="E22" s="12">
        <v>0</v>
      </c>
      <c r="F22" s="13"/>
      <c r="G22" s="12">
        <v>0</v>
      </c>
      <c r="H22" s="13"/>
      <c r="I22" s="12">
        <v>0</v>
      </c>
      <c r="J22" s="7"/>
      <c r="K22" s="10">
        <v>10850743</v>
      </c>
      <c r="L22" s="7"/>
      <c r="M22" s="10">
        <v>164338984851</v>
      </c>
      <c r="N22" s="7"/>
      <c r="O22" s="16">
        <v>161002646475</v>
      </c>
      <c r="P22" s="7"/>
      <c r="Q22" s="69">
        <f t="shared" si="1"/>
        <v>3336338376</v>
      </c>
      <c r="R22" s="69"/>
      <c r="V22" s="56"/>
    </row>
    <row r="23" spans="1:22" s="3" customFormat="1" ht="46.5" customHeight="1" x14ac:dyDescent="0.35">
      <c r="A23" s="38" t="s">
        <v>35</v>
      </c>
      <c r="B23" s="7"/>
      <c r="C23" s="12">
        <v>0</v>
      </c>
      <c r="D23" s="13"/>
      <c r="E23" s="12">
        <v>0</v>
      </c>
      <c r="F23" s="13"/>
      <c r="G23" s="12">
        <v>0</v>
      </c>
      <c r="H23" s="13"/>
      <c r="I23" s="12">
        <v>0</v>
      </c>
      <c r="J23" s="7"/>
      <c r="K23" s="10">
        <v>131510612</v>
      </c>
      <c r="L23" s="7"/>
      <c r="M23" s="10">
        <v>5250836214761</v>
      </c>
      <c r="N23" s="7"/>
      <c r="O23" s="16">
        <v>5113261034522</v>
      </c>
      <c r="P23" s="7"/>
      <c r="Q23" s="69">
        <f t="shared" si="1"/>
        <v>137575180239</v>
      </c>
      <c r="R23" s="69"/>
      <c r="V23" s="56"/>
    </row>
    <row r="24" spans="1:22" s="3" customFormat="1" ht="46.5" customHeight="1" x14ac:dyDescent="0.35">
      <c r="A24" s="32" t="s">
        <v>119</v>
      </c>
      <c r="B24" s="7"/>
      <c r="C24" s="26">
        <v>0</v>
      </c>
      <c r="D24" s="13"/>
      <c r="E24" s="24">
        <v>0</v>
      </c>
      <c r="F24" s="13"/>
      <c r="G24" s="24">
        <v>0</v>
      </c>
      <c r="H24" s="13"/>
      <c r="I24" s="24">
        <v>0</v>
      </c>
      <c r="J24" s="7"/>
      <c r="K24" s="16">
        <v>5883218</v>
      </c>
      <c r="L24" s="7"/>
      <c r="M24" s="15">
        <v>4630787373025</v>
      </c>
      <c r="N24" s="7"/>
      <c r="O24" s="16">
        <v>4620749424152</v>
      </c>
      <c r="P24" s="7"/>
      <c r="Q24" s="69">
        <f t="shared" si="1"/>
        <v>10037948873</v>
      </c>
      <c r="R24" s="69"/>
      <c r="V24" s="56"/>
    </row>
    <row r="25" spans="1:22" s="3" customFormat="1" ht="46.5" customHeight="1" thickBot="1" x14ac:dyDescent="0.4">
      <c r="A25" s="42" t="s">
        <v>25</v>
      </c>
      <c r="B25" s="28"/>
      <c r="C25" s="29"/>
      <c r="D25" s="28"/>
      <c r="E25" s="27">
        <f>SUM(E8:E24)</f>
        <v>9375012284057</v>
      </c>
      <c r="F25" s="28"/>
      <c r="G25" s="27">
        <f>SUM(G8:G24)</f>
        <v>7526649897072</v>
      </c>
      <c r="H25" s="28"/>
      <c r="I25" s="27">
        <f>SUM(I8:I24)</f>
        <v>1848362386985</v>
      </c>
      <c r="J25" s="28"/>
      <c r="K25" s="29"/>
      <c r="L25" s="28"/>
      <c r="M25" s="27">
        <f>SUM(M8:M24)</f>
        <v>24307088450600</v>
      </c>
      <c r="N25" s="28"/>
      <c r="O25" s="48">
        <f>SUM(O8:O24)</f>
        <v>21931057297620</v>
      </c>
      <c r="P25" s="28"/>
      <c r="Q25" s="92">
        <f>SUM(Q8:R24)</f>
        <v>2376031152980</v>
      </c>
      <c r="R25" s="92"/>
      <c r="V25" s="56"/>
    </row>
  </sheetData>
  <mergeCells count="2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23:R23"/>
    <mergeCell ref="Q24:R24"/>
    <mergeCell ref="Q25:R25"/>
    <mergeCell ref="Q18:R18"/>
    <mergeCell ref="Q19:R19"/>
    <mergeCell ref="Q20:R20"/>
    <mergeCell ref="Q21:R21"/>
    <mergeCell ref="Q22:R22"/>
  </mergeCells>
  <pageMargins left="0.39" right="0.39" top="0.39" bottom="0.39" header="0" footer="0"/>
  <pageSetup scale="48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1"/>
  <sheetViews>
    <sheetView rightToLeft="1" view="pageBreakPreview" zoomScale="60" zoomScaleNormal="100" workbookViewId="0">
      <selection activeCell="K18" sqref="K18"/>
    </sheetView>
  </sheetViews>
  <sheetFormatPr defaultRowHeight="12.75" x14ac:dyDescent="0.2"/>
  <cols>
    <col min="1" max="1" width="48" bestFit="1" customWidth="1"/>
    <col min="2" max="2" width="1.28515625" customWidth="1"/>
    <col min="3" max="3" width="22.7109375" bestFit="1" customWidth="1"/>
    <col min="4" max="4" width="1.28515625" customWidth="1"/>
    <col min="5" max="5" width="29.7109375" bestFit="1" customWidth="1"/>
    <col min="6" max="6" width="1.28515625" customWidth="1"/>
    <col min="7" max="7" width="29.42578125" bestFit="1" customWidth="1"/>
    <col min="8" max="8" width="1.28515625" customWidth="1"/>
    <col min="9" max="9" width="27" customWidth="1"/>
    <col min="10" max="10" width="1.28515625" customWidth="1"/>
    <col min="11" max="11" width="22.7109375" bestFit="1" customWidth="1"/>
    <col min="12" max="12" width="1.28515625" customWidth="1"/>
    <col min="13" max="13" width="29.7109375" bestFit="1" customWidth="1"/>
    <col min="14" max="14" width="1.28515625" customWidth="1"/>
    <col min="15" max="15" width="29.42578125" bestFit="1" customWidth="1"/>
    <col min="16" max="16" width="1.28515625" customWidth="1"/>
    <col min="17" max="17" width="29.28515625" customWidth="1"/>
    <col min="18" max="18" width="1.28515625" customWidth="1"/>
    <col min="19" max="19" width="0.28515625" customWidth="1"/>
  </cols>
  <sheetData>
    <row r="1" spans="1:18" s="18" customFormat="1" ht="39" customHeight="1" x14ac:dyDescent="0.3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8" s="18" customFormat="1" ht="39" customHeight="1" x14ac:dyDescent="0.35">
      <c r="A2" s="81" t="s">
        <v>84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</row>
    <row r="3" spans="1:18" s="18" customFormat="1" ht="39" customHeight="1" x14ac:dyDescent="0.35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8" s="18" customFormat="1" ht="14.25" customHeight="1" x14ac:dyDescent="0.35"/>
    <row r="5" spans="1:18" s="18" customFormat="1" ht="46.5" customHeight="1" x14ac:dyDescent="0.35">
      <c r="A5" s="82" t="s">
        <v>148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</row>
    <row r="6" spans="1:18" s="3" customFormat="1" ht="39.75" customHeight="1" x14ac:dyDescent="0.35">
      <c r="A6" s="72" t="s">
        <v>87</v>
      </c>
      <c r="C6" s="72" t="s">
        <v>103</v>
      </c>
      <c r="D6" s="72"/>
      <c r="E6" s="72"/>
      <c r="F6" s="72"/>
      <c r="G6" s="72"/>
      <c r="H6" s="72"/>
      <c r="I6" s="72"/>
      <c r="K6" s="72" t="s">
        <v>104</v>
      </c>
      <c r="L6" s="72"/>
      <c r="M6" s="72"/>
      <c r="N6" s="72"/>
      <c r="O6" s="72"/>
      <c r="P6" s="72"/>
      <c r="Q6" s="72"/>
      <c r="R6" s="72"/>
    </row>
    <row r="7" spans="1:18" s="3" customFormat="1" ht="65.25" customHeight="1" x14ac:dyDescent="0.35">
      <c r="A7" s="72"/>
      <c r="C7" s="40" t="s">
        <v>13</v>
      </c>
      <c r="D7" s="4"/>
      <c r="E7" s="40" t="s">
        <v>15</v>
      </c>
      <c r="F7" s="4"/>
      <c r="G7" s="40" t="s">
        <v>146</v>
      </c>
      <c r="H7" s="4"/>
      <c r="I7" s="40" t="s">
        <v>149</v>
      </c>
      <c r="K7" s="40" t="s">
        <v>13</v>
      </c>
      <c r="L7" s="4"/>
      <c r="M7" s="40" t="s">
        <v>15</v>
      </c>
      <c r="N7" s="4"/>
      <c r="O7" s="40" t="s">
        <v>146</v>
      </c>
      <c r="P7" s="4"/>
      <c r="Q7" s="96" t="s">
        <v>149</v>
      </c>
      <c r="R7" s="96"/>
    </row>
    <row r="8" spans="1:18" s="3" customFormat="1" ht="45" customHeight="1" x14ac:dyDescent="0.35">
      <c r="A8" s="31" t="s">
        <v>39</v>
      </c>
      <c r="B8" s="7"/>
      <c r="C8" s="8">
        <v>23703863</v>
      </c>
      <c r="D8" s="7"/>
      <c r="E8" s="8">
        <v>651236738559.05701</v>
      </c>
      <c r="F8" s="7"/>
      <c r="G8" s="8">
        <v>638450649314</v>
      </c>
      <c r="H8" s="7"/>
      <c r="I8" s="8">
        <v>12786089245</v>
      </c>
      <c r="J8" s="7"/>
      <c r="K8" s="8">
        <v>23703863</v>
      </c>
      <c r="L8" s="7"/>
      <c r="M8" s="8">
        <v>651236738559</v>
      </c>
      <c r="N8" s="7"/>
      <c r="O8" s="8">
        <v>623700515767</v>
      </c>
      <c r="P8" s="7"/>
      <c r="Q8" s="74">
        <v>27536222792</v>
      </c>
      <c r="R8" s="74"/>
    </row>
    <row r="9" spans="1:18" s="3" customFormat="1" ht="39" customHeight="1" x14ac:dyDescent="0.35">
      <c r="A9" s="38" t="s">
        <v>36</v>
      </c>
      <c r="B9" s="7"/>
      <c r="C9" s="10">
        <v>32630466</v>
      </c>
      <c r="D9" s="7"/>
      <c r="E9" s="10">
        <v>935072633593.49695</v>
      </c>
      <c r="F9" s="7"/>
      <c r="G9" s="10">
        <v>914181910334</v>
      </c>
      <c r="H9" s="7"/>
      <c r="I9" s="10">
        <v>20890723259</v>
      </c>
      <c r="J9" s="7"/>
      <c r="K9" s="10">
        <v>32630466</v>
      </c>
      <c r="L9" s="7"/>
      <c r="M9" s="10">
        <v>935072633593</v>
      </c>
      <c r="N9" s="7"/>
      <c r="O9" s="10">
        <v>897003123798</v>
      </c>
      <c r="P9" s="7"/>
      <c r="Q9" s="68">
        <v>38069509795</v>
      </c>
      <c r="R9" s="68"/>
    </row>
    <row r="10" spans="1:18" s="3" customFormat="1" ht="39" customHeight="1" x14ac:dyDescent="0.35">
      <c r="A10" s="38" t="s">
        <v>114</v>
      </c>
      <c r="B10" s="7"/>
      <c r="C10" s="10">
        <v>11866900</v>
      </c>
      <c r="D10" s="7"/>
      <c r="E10" s="10">
        <v>252019324092.87799</v>
      </c>
      <c r="F10" s="7"/>
      <c r="G10" s="10">
        <v>250009070858</v>
      </c>
      <c r="H10" s="7"/>
      <c r="I10" s="10">
        <v>2010253234</v>
      </c>
      <c r="J10" s="7"/>
      <c r="K10" s="10">
        <v>11866900</v>
      </c>
      <c r="L10" s="7"/>
      <c r="M10" s="10">
        <v>252019324092</v>
      </c>
      <c r="N10" s="7"/>
      <c r="O10" s="10">
        <v>250009070858</v>
      </c>
      <c r="P10" s="7"/>
      <c r="Q10" s="68">
        <v>2010253234</v>
      </c>
      <c r="R10" s="68"/>
    </row>
    <row r="11" spans="1:18" s="3" customFormat="1" ht="39" customHeight="1" x14ac:dyDescent="0.35">
      <c r="A11" s="38" t="s">
        <v>23</v>
      </c>
      <c r="B11" s="7"/>
      <c r="C11" s="10">
        <v>2503649288</v>
      </c>
      <c r="D11" s="7"/>
      <c r="E11" s="10">
        <v>5581396473941.2402</v>
      </c>
      <c r="F11" s="7"/>
      <c r="G11" s="10">
        <v>4788628639233</v>
      </c>
      <c r="H11" s="7"/>
      <c r="I11" s="10">
        <v>792767834708</v>
      </c>
      <c r="J11" s="7"/>
      <c r="K11" s="10">
        <v>2503649288</v>
      </c>
      <c r="L11" s="7"/>
      <c r="M11" s="10">
        <v>5581396473941</v>
      </c>
      <c r="N11" s="7"/>
      <c r="O11" s="10">
        <v>4587971235661</v>
      </c>
      <c r="P11" s="7"/>
      <c r="Q11" s="68">
        <v>993425238280</v>
      </c>
      <c r="R11" s="68"/>
    </row>
    <row r="12" spans="1:18" s="3" customFormat="1" ht="39" customHeight="1" x14ac:dyDescent="0.35">
      <c r="A12" s="38" t="s">
        <v>45</v>
      </c>
      <c r="B12" s="7"/>
      <c r="C12" s="10">
        <v>9335324</v>
      </c>
      <c r="D12" s="7"/>
      <c r="E12" s="10">
        <v>200411489226.03</v>
      </c>
      <c r="F12" s="7"/>
      <c r="G12" s="10">
        <v>200008359993</v>
      </c>
      <c r="H12" s="7"/>
      <c r="I12" s="10">
        <v>403129233</v>
      </c>
      <c r="J12" s="7"/>
      <c r="K12" s="10">
        <v>9335324</v>
      </c>
      <c r="L12" s="7"/>
      <c r="M12" s="10">
        <v>200411489226</v>
      </c>
      <c r="N12" s="7"/>
      <c r="O12" s="10">
        <v>200008359993</v>
      </c>
      <c r="P12" s="7"/>
      <c r="Q12" s="68">
        <v>403129233</v>
      </c>
      <c r="R12" s="68"/>
    </row>
    <row r="13" spans="1:18" s="3" customFormat="1" ht="39" customHeight="1" x14ac:dyDescent="0.35">
      <c r="A13" s="38" t="s">
        <v>44</v>
      </c>
      <c r="B13" s="7"/>
      <c r="C13" s="10">
        <v>36430338</v>
      </c>
      <c r="D13" s="7"/>
      <c r="E13" s="10">
        <v>502043442857.12201</v>
      </c>
      <c r="F13" s="7"/>
      <c r="G13" s="10">
        <v>500020459276</v>
      </c>
      <c r="H13" s="7"/>
      <c r="I13" s="10">
        <v>2022983581</v>
      </c>
      <c r="J13" s="7"/>
      <c r="K13" s="10">
        <v>36430338</v>
      </c>
      <c r="L13" s="7"/>
      <c r="M13" s="10">
        <v>502043442857</v>
      </c>
      <c r="N13" s="7"/>
      <c r="O13" s="10">
        <v>500020459276</v>
      </c>
      <c r="P13" s="7"/>
      <c r="Q13" s="68">
        <v>2022983581</v>
      </c>
      <c r="R13" s="68"/>
    </row>
    <row r="14" spans="1:18" s="3" customFormat="1" ht="39" customHeight="1" x14ac:dyDescent="0.35">
      <c r="A14" s="38" t="s">
        <v>37</v>
      </c>
      <c r="B14" s="7"/>
      <c r="C14" s="10">
        <v>7666385</v>
      </c>
      <c r="D14" s="7"/>
      <c r="E14" s="10">
        <v>276301920872.23401</v>
      </c>
      <c r="F14" s="7"/>
      <c r="G14" s="10">
        <v>269999498161</v>
      </c>
      <c r="H14" s="7"/>
      <c r="I14" s="10">
        <v>6302422711</v>
      </c>
      <c r="J14" s="7"/>
      <c r="K14" s="10">
        <v>7666385</v>
      </c>
      <c r="L14" s="7"/>
      <c r="M14" s="10">
        <v>276301920872</v>
      </c>
      <c r="N14" s="7"/>
      <c r="O14" s="10">
        <v>243156510719</v>
      </c>
      <c r="P14" s="7"/>
      <c r="Q14" s="68">
        <v>33145410153</v>
      </c>
      <c r="R14" s="68"/>
    </row>
    <row r="15" spans="1:18" s="3" customFormat="1" ht="39" customHeight="1" x14ac:dyDescent="0.35">
      <c r="A15" s="38" t="s">
        <v>46</v>
      </c>
      <c r="B15" s="7"/>
      <c r="C15" s="10">
        <v>32672967</v>
      </c>
      <c r="D15" s="7"/>
      <c r="E15" s="10">
        <v>1194344480266.1399</v>
      </c>
      <c r="F15" s="7"/>
      <c r="G15" s="10">
        <v>1176494848379</v>
      </c>
      <c r="H15" s="7"/>
      <c r="I15" s="10">
        <v>17849631887</v>
      </c>
      <c r="J15" s="7"/>
      <c r="K15" s="10">
        <v>32672967</v>
      </c>
      <c r="L15" s="7"/>
      <c r="M15" s="10">
        <v>1194344480266</v>
      </c>
      <c r="N15" s="7"/>
      <c r="O15" s="10">
        <v>1176494848379</v>
      </c>
      <c r="P15" s="7"/>
      <c r="Q15" s="68">
        <v>17849631887</v>
      </c>
      <c r="R15" s="68"/>
    </row>
    <row r="16" spans="1:18" s="3" customFormat="1" ht="39" customHeight="1" x14ac:dyDescent="0.35">
      <c r="A16" s="38" t="s">
        <v>38</v>
      </c>
      <c r="B16" s="7"/>
      <c r="C16" s="10">
        <v>10402608</v>
      </c>
      <c r="D16" s="7"/>
      <c r="E16" s="10">
        <v>430228395540.586</v>
      </c>
      <c r="F16" s="7"/>
      <c r="G16" s="10">
        <v>425810527125</v>
      </c>
      <c r="H16" s="7"/>
      <c r="I16" s="10">
        <v>4417868415</v>
      </c>
      <c r="J16" s="7"/>
      <c r="K16" s="10">
        <v>10402608</v>
      </c>
      <c r="L16" s="7"/>
      <c r="M16" s="10">
        <v>430228395540</v>
      </c>
      <c r="N16" s="7"/>
      <c r="O16" s="10">
        <v>423820324200</v>
      </c>
      <c r="P16" s="7"/>
      <c r="Q16" s="68">
        <v>6408071340</v>
      </c>
      <c r="R16" s="68"/>
    </row>
    <row r="17" spans="1:18" s="3" customFormat="1" ht="39" customHeight="1" x14ac:dyDescent="0.35">
      <c r="A17" s="38" t="s">
        <v>35</v>
      </c>
      <c r="B17" s="7"/>
      <c r="C17" s="10">
        <v>115999000</v>
      </c>
      <c r="D17" s="7"/>
      <c r="E17" s="10">
        <v>5296300593717.6602</v>
      </c>
      <c r="F17" s="7"/>
      <c r="G17" s="10">
        <v>5157153123273</v>
      </c>
      <c r="H17" s="7"/>
      <c r="I17" s="10">
        <v>139147470444</v>
      </c>
      <c r="J17" s="7"/>
      <c r="K17" s="10">
        <v>115999000</v>
      </c>
      <c r="L17" s="7"/>
      <c r="M17" s="10">
        <v>5296300593717</v>
      </c>
      <c r="N17" s="7"/>
      <c r="O17" s="10">
        <v>4662215610197</v>
      </c>
      <c r="P17" s="7"/>
      <c r="Q17" s="68">
        <v>634084983520</v>
      </c>
      <c r="R17" s="68"/>
    </row>
    <row r="18" spans="1:18" s="3" customFormat="1" ht="39" customHeight="1" x14ac:dyDescent="0.35">
      <c r="A18" s="38" t="s">
        <v>43</v>
      </c>
      <c r="B18" s="7"/>
      <c r="C18" s="10">
        <v>28130000</v>
      </c>
      <c r="D18" s="7"/>
      <c r="E18" s="10">
        <v>1171604261559.0601</v>
      </c>
      <c r="F18" s="7"/>
      <c r="G18" s="10">
        <v>1169031451432</v>
      </c>
      <c r="H18" s="7"/>
      <c r="I18" s="10">
        <v>2572810127</v>
      </c>
      <c r="J18" s="7"/>
      <c r="K18" s="10">
        <v>28130000</v>
      </c>
      <c r="L18" s="7"/>
      <c r="M18" s="10">
        <v>1171604261559</v>
      </c>
      <c r="N18" s="7"/>
      <c r="O18" s="10">
        <v>1169031451432</v>
      </c>
      <c r="P18" s="7"/>
      <c r="Q18" s="68">
        <v>2572810127</v>
      </c>
      <c r="R18" s="68"/>
    </row>
    <row r="19" spans="1:18" s="3" customFormat="1" ht="39" customHeight="1" x14ac:dyDescent="0.35">
      <c r="A19" s="38" t="s">
        <v>47</v>
      </c>
      <c r="B19" s="7"/>
      <c r="C19" s="10">
        <v>15000000</v>
      </c>
      <c r="D19" s="7"/>
      <c r="E19" s="10">
        <v>149944687500</v>
      </c>
      <c r="F19" s="7"/>
      <c r="G19" s="10">
        <v>150055312500</v>
      </c>
      <c r="H19" s="7"/>
      <c r="I19" s="10">
        <v>-110625000</v>
      </c>
      <c r="J19" s="7"/>
      <c r="K19" s="10">
        <v>15000000</v>
      </c>
      <c r="L19" s="7"/>
      <c r="M19" s="10">
        <v>149944687500</v>
      </c>
      <c r="N19" s="7"/>
      <c r="O19" s="10">
        <v>150055312500</v>
      </c>
      <c r="P19" s="7"/>
      <c r="Q19" s="68">
        <v>-110625000</v>
      </c>
      <c r="R19" s="68"/>
    </row>
    <row r="20" spans="1:18" s="3" customFormat="1" ht="39" customHeight="1" x14ac:dyDescent="0.35">
      <c r="A20" s="38" t="s">
        <v>22</v>
      </c>
      <c r="B20" s="7"/>
      <c r="C20" s="10">
        <v>454782565</v>
      </c>
      <c r="D20" s="7"/>
      <c r="E20" s="10">
        <v>6053099910937.9902</v>
      </c>
      <c r="F20" s="7"/>
      <c r="G20" s="10">
        <v>4563088636665</v>
      </c>
      <c r="H20" s="7"/>
      <c r="I20" s="10">
        <v>1490011274272</v>
      </c>
      <c r="J20" s="7"/>
      <c r="K20" s="10">
        <v>454782565</v>
      </c>
      <c r="L20" s="7"/>
      <c r="M20" s="10">
        <v>6053099910937</v>
      </c>
      <c r="N20" s="7"/>
      <c r="O20" s="10">
        <v>3754925725279</v>
      </c>
      <c r="P20" s="7"/>
      <c r="Q20" s="68">
        <v>2298174185658</v>
      </c>
      <c r="R20" s="68"/>
    </row>
    <row r="21" spans="1:18" s="3" customFormat="1" ht="39" customHeight="1" x14ac:dyDescent="0.35">
      <c r="A21" s="38" t="s">
        <v>41</v>
      </c>
      <c r="B21" s="7"/>
      <c r="C21" s="10">
        <v>70150028</v>
      </c>
      <c r="D21" s="7"/>
      <c r="E21" s="10">
        <v>987430350265.04895</v>
      </c>
      <c r="F21" s="7"/>
      <c r="G21" s="10">
        <v>887401382221</v>
      </c>
      <c r="H21" s="7"/>
      <c r="I21" s="10">
        <v>100028968044</v>
      </c>
      <c r="J21" s="7"/>
      <c r="K21" s="10">
        <v>70150028</v>
      </c>
      <c r="L21" s="7"/>
      <c r="M21" s="10">
        <v>987430350265</v>
      </c>
      <c r="N21" s="7"/>
      <c r="O21" s="10">
        <v>885631170315</v>
      </c>
      <c r="P21" s="7"/>
      <c r="Q21" s="68">
        <v>101799179950</v>
      </c>
      <c r="R21" s="68"/>
    </row>
    <row r="22" spans="1:18" s="3" customFormat="1" ht="39" customHeight="1" x14ac:dyDescent="0.35">
      <c r="A22" s="38" t="s">
        <v>24</v>
      </c>
      <c r="B22" s="7"/>
      <c r="C22" s="10">
        <v>8812377</v>
      </c>
      <c r="D22" s="7"/>
      <c r="E22" s="10">
        <v>154099392885.89999</v>
      </c>
      <c r="F22" s="7"/>
      <c r="G22" s="10">
        <v>93500572894</v>
      </c>
      <c r="H22" s="7"/>
      <c r="I22" s="10">
        <v>60598819991</v>
      </c>
      <c r="J22" s="7"/>
      <c r="K22" s="10">
        <v>8812377</v>
      </c>
      <c r="L22" s="7"/>
      <c r="M22" s="10">
        <v>154099392885</v>
      </c>
      <c r="N22" s="7"/>
      <c r="O22" s="10">
        <v>126779284853</v>
      </c>
      <c r="P22" s="7"/>
      <c r="Q22" s="68">
        <v>27320108032</v>
      </c>
      <c r="R22" s="68"/>
    </row>
    <row r="23" spans="1:18" s="3" customFormat="1" ht="39" customHeight="1" x14ac:dyDescent="0.35">
      <c r="A23" s="38" t="s">
        <v>20</v>
      </c>
      <c r="B23" s="7"/>
      <c r="C23" s="10">
        <v>1109610299</v>
      </c>
      <c r="D23" s="7"/>
      <c r="E23" s="10">
        <v>3102330052493.3799</v>
      </c>
      <c r="F23" s="7"/>
      <c r="G23" s="10">
        <v>2636365454294</v>
      </c>
      <c r="H23" s="7"/>
      <c r="I23" s="10">
        <v>465964598199</v>
      </c>
      <c r="J23" s="7"/>
      <c r="K23" s="10">
        <v>1109610299</v>
      </c>
      <c r="L23" s="7"/>
      <c r="M23" s="10">
        <v>3102330052493</v>
      </c>
      <c r="N23" s="7"/>
      <c r="O23" s="10">
        <v>2329411397836</v>
      </c>
      <c r="P23" s="7"/>
      <c r="Q23" s="68">
        <v>772918654657</v>
      </c>
      <c r="R23" s="68"/>
    </row>
    <row r="24" spans="1:18" s="3" customFormat="1" ht="39" customHeight="1" x14ac:dyDescent="0.35">
      <c r="A24" s="38" t="s">
        <v>21</v>
      </c>
      <c r="B24" s="7"/>
      <c r="C24" s="10">
        <v>419529468</v>
      </c>
      <c r="D24" s="7"/>
      <c r="E24" s="10">
        <v>2330811078360.02</v>
      </c>
      <c r="F24" s="7"/>
      <c r="G24" s="10">
        <v>1756492521282</v>
      </c>
      <c r="H24" s="7"/>
      <c r="I24" s="10">
        <v>574318557078</v>
      </c>
      <c r="J24" s="7"/>
      <c r="K24" s="10">
        <v>419529468</v>
      </c>
      <c r="L24" s="7"/>
      <c r="M24" s="10">
        <v>2330811078360</v>
      </c>
      <c r="N24" s="7"/>
      <c r="O24" s="10">
        <v>1777964604196</v>
      </c>
      <c r="P24" s="7"/>
      <c r="Q24" s="68">
        <v>552846474164</v>
      </c>
      <c r="R24" s="68"/>
    </row>
    <row r="25" spans="1:18" s="3" customFormat="1" ht="39" customHeight="1" x14ac:dyDescent="0.35">
      <c r="A25" s="38" t="s">
        <v>19</v>
      </c>
      <c r="B25" s="7"/>
      <c r="C25" s="10">
        <v>8617746158</v>
      </c>
      <c r="D25" s="7"/>
      <c r="E25" s="10">
        <v>12296788846073.6</v>
      </c>
      <c r="F25" s="7"/>
      <c r="G25" s="10">
        <v>8782092563795</v>
      </c>
      <c r="H25" s="7"/>
      <c r="I25" s="10">
        <v>3514696282278</v>
      </c>
      <c r="J25" s="7"/>
      <c r="K25" s="10">
        <v>8617746158</v>
      </c>
      <c r="L25" s="7"/>
      <c r="M25" s="10">
        <v>12296788846073</v>
      </c>
      <c r="N25" s="7"/>
      <c r="O25" s="10">
        <v>7844234470311</v>
      </c>
      <c r="P25" s="7"/>
      <c r="Q25" s="68">
        <v>4452554375762</v>
      </c>
      <c r="R25" s="68"/>
    </row>
    <row r="26" spans="1:18" s="3" customFormat="1" ht="39" customHeight="1" x14ac:dyDescent="0.35">
      <c r="A26" s="38" t="s">
        <v>40</v>
      </c>
      <c r="B26" s="7"/>
      <c r="C26" s="10">
        <v>15640874</v>
      </c>
      <c r="D26" s="7"/>
      <c r="E26" s="10">
        <v>364718102009.20898</v>
      </c>
      <c r="F26" s="7"/>
      <c r="G26" s="10">
        <v>341967685615</v>
      </c>
      <c r="H26" s="7"/>
      <c r="I26" s="10">
        <v>22750416394</v>
      </c>
      <c r="J26" s="7"/>
      <c r="K26" s="10">
        <v>15640874</v>
      </c>
      <c r="L26" s="7"/>
      <c r="M26" s="10">
        <v>364718102009</v>
      </c>
      <c r="N26" s="7"/>
      <c r="O26" s="10">
        <v>333452164180</v>
      </c>
      <c r="P26" s="7"/>
      <c r="Q26" s="68">
        <v>31265937829</v>
      </c>
      <c r="R26" s="68"/>
    </row>
    <row r="27" spans="1:18" s="3" customFormat="1" ht="39" customHeight="1" x14ac:dyDescent="0.35">
      <c r="A27" s="38" t="s">
        <v>112</v>
      </c>
      <c r="B27" s="7"/>
      <c r="C27" s="10">
        <v>57240207</v>
      </c>
      <c r="D27" s="7"/>
      <c r="E27" s="10">
        <v>1211900531088.3</v>
      </c>
      <c r="F27" s="7"/>
      <c r="G27" s="10">
        <v>1197606058977</v>
      </c>
      <c r="H27" s="7"/>
      <c r="I27" s="10">
        <v>14294472111</v>
      </c>
      <c r="J27" s="7"/>
      <c r="K27" s="10">
        <v>57240207</v>
      </c>
      <c r="L27" s="7"/>
      <c r="M27" s="10">
        <v>1211900531088</v>
      </c>
      <c r="N27" s="7"/>
      <c r="O27" s="10">
        <v>1197606058977</v>
      </c>
      <c r="P27" s="7"/>
      <c r="Q27" s="68">
        <v>14294472111</v>
      </c>
      <c r="R27" s="68"/>
    </row>
    <row r="28" spans="1:18" s="3" customFormat="1" ht="39" customHeight="1" x14ac:dyDescent="0.35">
      <c r="A28" s="38" t="s">
        <v>63</v>
      </c>
      <c r="B28" s="7"/>
      <c r="C28" s="10">
        <v>10000</v>
      </c>
      <c r="D28" s="7"/>
      <c r="E28" s="10">
        <v>8789622900</v>
      </c>
      <c r="F28" s="7"/>
      <c r="G28" s="10">
        <v>8789622900</v>
      </c>
      <c r="H28" s="7"/>
      <c r="I28" s="12">
        <v>0</v>
      </c>
      <c r="J28" s="7"/>
      <c r="K28" s="10">
        <v>10000</v>
      </c>
      <c r="L28" s="7"/>
      <c r="M28" s="10">
        <v>8789622900</v>
      </c>
      <c r="N28" s="7"/>
      <c r="O28" s="10">
        <v>8776007995</v>
      </c>
      <c r="P28" s="7"/>
      <c r="Q28" s="68">
        <v>13614905</v>
      </c>
      <c r="R28" s="68"/>
    </row>
    <row r="29" spans="1:18" s="3" customFormat="1" ht="39" customHeight="1" x14ac:dyDescent="0.35">
      <c r="A29" s="32" t="s">
        <v>59</v>
      </c>
      <c r="B29" s="7"/>
      <c r="C29" s="16">
        <v>5000</v>
      </c>
      <c r="D29" s="7"/>
      <c r="E29" s="15">
        <v>4587621561</v>
      </c>
      <c r="F29" s="7"/>
      <c r="G29" s="15">
        <v>4198403948</v>
      </c>
      <c r="H29" s="7"/>
      <c r="I29" s="15">
        <v>389217613</v>
      </c>
      <c r="J29" s="7"/>
      <c r="K29" s="16">
        <v>5000</v>
      </c>
      <c r="L29" s="7"/>
      <c r="M29" s="15">
        <v>4587621561</v>
      </c>
      <c r="N29" s="7"/>
      <c r="O29" s="15">
        <v>4002096375</v>
      </c>
      <c r="P29" s="7"/>
      <c r="Q29" s="83">
        <v>585525186</v>
      </c>
      <c r="R29" s="83"/>
    </row>
    <row r="30" spans="1:18" s="3" customFormat="1" ht="44.25" customHeight="1" thickBot="1" x14ac:dyDescent="0.4">
      <c r="A30" s="42" t="s">
        <v>25</v>
      </c>
      <c r="B30" s="28"/>
      <c r="C30" s="29"/>
      <c r="D30" s="28"/>
      <c r="E30" s="27">
        <f>SUM(E8:E29)</f>
        <v>43155459950299.953</v>
      </c>
      <c r="F30" s="28"/>
      <c r="G30" s="27">
        <v>35911346752469</v>
      </c>
      <c r="H30" s="28"/>
      <c r="I30" s="27">
        <v>7244113197824</v>
      </c>
      <c r="J30" s="28"/>
      <c r="K30" s="29"/>
      <c r="L30" s="28"/>
      <c r="M30" s="27">
        <v>43155459950293</v>
      </c>
      <c r="N30" s="28"/>
      <c r="O30" s="27">
        <v>33146269803097</v>
      </c>
      <c r="P30" s="28"/>
      <c r="Q30" s="95">
        <v>10009190147196</v>
      </c>
      <c r="R30" s="95"/>
    </row>
    <row r="31" spans="1:18" ht="13.5" thickTop="1" x14ac:dyDescent="0.2"/>
  </sheetData>
  <mergeCells count="3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8:R28"/>
    <mergeCell ref="Q29:R29"/>
    <mergeCell ref="Q30:R30"/>
    <mergeCell ref="Q23:R23"/>
    <mergeCell ref="Q24:R24"/>
    <mergeCell ref="Q25:R25"/>
    <mergeCell ref="Q26:R26"/>
    <mergeCell ref="Q27:R27"/>
  </mergeCells>
  <pageMargins left="0.39" right="0.39" top="0.39" bottom="0.39" header="0" footer="0"/>
  <pageSetup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6"/>
  <sheetViews>
    <sheetView rightToLeft="1" tabSelected="1" view="pageBreakPreview" zoomScale="60" zoomScaleNormal="100" workbookViewId="0">
      <selection activeCell="R33" sqref="R33"/>
    </sheetView>
  </sheetViews>
  <sheetFormatPr defaultRowHeight="12.75" x14ac:dyDescent="0.2"/>
  <cols>
    <col min="1" max="2" width="2.5703125" customWidth="1"/>
    <col min="3" max="3" width="35.85546875" customWidth="1"/>
    <col min="4" max="5" width="1.28515625" customWidth="1"/>
    <col min="6" max="6" width="22.5703125" customWidth="1"/>
    <col min="7" max="7" width="1.28515625" customWidth="1"/>
    <col min="8" max="8" width="30.42578125" bestFit="1" customWidth="1"/>
    <col min="9" max="9" width="1.28515625" customWidth="1"/>
    <col min="10" max="10" width="30" bestFit="1" customWidth="1"/>
    <col min="11" max="11" width="1.28515625" customWidth="1"/>
    <col min="12" max="12" width="18.5703125" customWidth="1"/>
    <col min="13" max="13" width="1.28515625" customWidth="1"/>
    <col min="14" max="14" width="26.7109375" bestFit="1" customWidth="1"/>
    <col min="15" max="15" width="1.28515625" customWidth="1"/>
    <col min="16" max="16" width="22" bestFit="1" customWidth="1"/>
    <col min="17" max="17" width="1.28515625" customWidth="1"/>
    <col min="18" max="18" width="28.7109375" bestFit="1" customWidth="1"/>
    <col min="19" max="19" width="1.28515625" customWidth="1"/>
    <col min="20" max="20" width="22.42578125" customWidth="1"/>
    <col min="21" max="21" width="1.28515625" customWidth="1"/>
    <col min="22" max="22" width="24.28515625" customWidth="1"/>
    <col min="23" max="23" width="1.28515625" customWidth="1"/>
    <col min="24" max="24" width="30" bestFit="1" customWidth="1"/>
    <col min="25" max="25" width="1.28515625" customWidth="1"/>
    <col min="26" max="26" width="30" bestFit="1" customWidth="1"/>
    <col min="27" max="27" width="1.28515625" customWidth="1"/>
    <col min="28" max="28" width="31" customWidth="1"/>
    <col min="29" max="29" width="0.28515625" customWidth="1"/>
  </cols>
  <sheetData>
    <row r="1" spans="1:28" ht="29.1" customHeight="1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</row>
    <row r="2" spans="1:28" ht="21.75" customHeight="1" x14ac:dyDescent="0.2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</row>
    <row r="3" spans="1:28" ht="21.75" customHeight="1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</row>
    <row r="4" spans="1:28" ht="29.25" customHeight="1" x14ac:dyDescent="0.2">
      <c r="A4" s="2" t="s">
        <v>3</v>
      </c>
      <c r="B4" s="77" t="s">
        <v>4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</row>
    <row r="5" spans="1:28" ht="31.5" customHeight="1" x14ac:dyDescent="0.2">
      <c r="A5" s="77" t="s">
        <v>5</v>
      </c>
      <c r="B5" s="77"/>
      <c r="C5" s="77" t="s">
        <v>6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</row>
    <row r="6" spans="1:28" s="3" customFormat="1" ht="31.5" customHeight="1" x14ac:dyDescent="0.35">
      <c r="F6" s="72" t="s">
        <v>7</v>
      </c>
      <c r="G6" s="72"/>
      <c r="H6" s="72"/>
      <c r="I6" s="72"/>
      <c r="J6" s="72"/>
      <c r="L6" s="72" t="s">
        <v>8</v>
      </c>
      <c r="M6" s="72"/>
      <c r="N6" s="72"/>
      <c r="O6" s="72"/>
      <c r="P6" s="72"/>
      <c r="Q6" s="72"/>
      <c r="R6" s="72"/>
      <c r="T6" s="72" t="s">
        <v>9</v>
      </c>
      <c r="U6" s="72"/>
      <c r="V6" s="72"/>
      <c r="W6" s="72"/>
      <c r="X6" s="72"/>
      <c r="Y6" s="72"/>
      <c r="Z6" s="72"/>
      <c r="AA6" s="72"/>
      <c r="AB6" s="72"/>
    </row>
    <row r="7" spans="1:28" s="3" customFormat="1" ht="30.75" customHeight="1" x14ac:dyDescent="0.35">
      <c r="F7" s="4"/>
      <c r="G7" s="4"/>
      <c r="H7" s="4"/>
      <c r="I7" s="4"/>
      <c r="J7" s="4"/>
      <c r="L7" s="75" t="s">
        <v>10</v>
      </c>
      <c r="M7" s="75"/>
      <c r="N7" s="75"/>
      <c r="O7" s="4"/>
      <c r="P7" s="75" t="s">
        <v>11</v>
      </c>
      <c r="Q7" s="75"/>
      <c r="R7" s="75"/>
      <c r="T7" s="4"/>
      <c r="U7" s="4"/>
      <c r="V7" s="4"/>
      <c r="W7" s="4"/>
      <c r="X7" s="4"/>
      <c r="Y7" s="4"/>
      <c r="Z7" s="4"/>
      <c r="AA7" s="4"/>
      <c r="AB7" s="4"/>
    </row>
    <row r="8" spans="1:28" s="3" customFormat="1" ht="36.75" customHeight="1" x14ac:dyDescent="0.35">
      <c r="A8" s="72" t="s">
        <v>12</v>
      </c>
      <c r="B8" s="72"/>
      <c r="C8" s="72"/>
      <c r="E8" s="72" t="s">
        <v>13</v>
      </c>
      <c r="F8" s="72"/>
      <c r="H8" s="5" t="s">
        <v>14</v>
      </c>
      <c r="J8" s="5" t="s">
        <v>15</v>
      </c>
      <c r="L8" s="6" t="s">
        <v>13</v>
      </c>
      <c r="M8" s="4"/>
      <c r="N8" s="6" t="s">
        <v>14</v>
      </c>
      <c r="P8" s="6" t="s">
        <v>13</v>
      </c>
      <c r="Q8" s="4"/>
      <c r="R8" s="6" t="s">
        <v>16</v>
      </c>
      <c r="T8" s="5" t="s">
        <v>13</v>
      </c>
      <c r="V8" s="5" t="s">
        <v>17</v>
      </c>
      <c r="X8" s="5" t="s">
        <v>14</v>
      </c>
      <c r="Z8" s="5" t="s">
        <v>15</v>
      </c>
      <c r="AB8" s="5" t="s">
        <v>18</v>
      </c>
    </row>
    <row r="9" spans="1:28" s="3" customFormat="1" ht="40.5" customHeight="1" x14ac:dyDescent="0.35">
      <c r="A9" s="73" t="s">
        <v>19</v>
      </c>
      <c r="B9" s="73"/>
      <c r="C9" s="73"/>
      <c r="D9" s="7"/>
      <c r="E9" s="74">
        <v>12765946158</v>
      </c>
      <c r="F9" s="74"/>
      <c r="G9" s="7"/>
      <c r="H9" s="8">
        <v>12967462443004</v>
      </c>
      <c r="I9" s="7"/>
      <c r="J9" s="8">
        <v>12488362914102.6</v>
      </c>
      <c r="K9" s="7"/>
      <c r="L9" s="8">
        <v>86400000</v>
      </c>
      <c r="M9" s="7"/>
      <c r="N9" s="8">
        <v>125154846012</v>
      </c>
      <c r="O9" s="7"/>
      <c r="P9" s="8">
        <v>-4234600000</v>
      </c>
      <c r="Q9" s="7"/>
      <c r="R9" s="8">
        <v>5473572939633</v>
      </c>
      <c r="S9" s="7"/>
      <c r="T9" s="8">
        <v>8617746158</v>
      </c>
      <c r="U9" s="7"/>
      <c r="V9" s="8">
        <v>1428</v>
      </c>
      <c r="W9" s="7"/>
      <c r="X9" s="8">
        <v>8791172192416</v>
      </c>
      <c r="Y9" s="7"/>
      <c r="Z9" s="8">
        <v>12296788846073.6</v>
      </c>
      <c r="AA9" s="7"/>
      <c r="AB9" s="9">
        <v>27.5</v>
      </c>
    </row>
    <row r="10" spans="1:28" s="3" customFormat="1" ht="40.5" customHeight="1" x14ac:dyDescent="0.35">
      <c r="A10" s="71" t="s">
        <v>20</v>
      </c>
      <c r="B10" s="71"/>
      <c r="C10" s="71"/>
      <c r="D10" s="7"/>
      <c r="E10" s="68">
        <v>1129210476</v>
      </c>
      <c r="F10" s="68"/>
      <c r="G10" s="7"/>
      <c r="H10" s="10">
        <v>1741181482813</v>
      </c>
      <c r="I10" s="7"/>
      <c r="J10" s="10">
        <v>2674194894210.6299</v>
      </c>
      <c r="K10" s="7"/>
      <c r="L10" s="10">
        <v>10737823</v>
      </c>
      <c r="M10" s="7"/>
      <c r="N10" s="10">
        <v>25857034531</v>
      </c>
      <c r="O10" s="7"/>
      <c r="P10" s="10">
        <v>-30338000</v>
      </c>
      <c r="Q10" s="7"/>
      <c r="R10" s="10">
        <v>79884267146</v>
      </c>
      <c r="S10" s="7"/>
      <c r="T10" s="10">
        <v>1109610299</v>
      </c>
      <c r="U10" s="7"/>
      <c r="V10" s="10">
        <v>2798</v>
      </c>
      <c r="W10" s="7"/>
      <c r="X10" s="10">
        <v>1720016768469</v>
      </c>
      <c r="Y10" s="7"/>
      <c r="Z10" s="10">
        <v>3102330052493.3799</v>
      </c>
      <c r="AA10" s="7"/>
      <c r="AB10" s="11">
        <v>6.94</v>
      </c>
    </row>
    <row r="11" spans="1:28" s="3" customFormat="1" ht="40.5" customHeight="1" x14ac:dyDescent="0.35">
      <c r="A11" s="71" t="s">
        <v>21</v>
      </c>
      <c r="B11" s="71"/>
      <c r="C11" s="71"/>
      <c r="D11" s="7"/>
      <c r="E11" s="68">
        <v>419529468</v>
      </c>
      <c r="F11" s="68"/>
      <c r="G11" s="7"/>
      <c r="H11" s="10">
        <v>1534363180635</v>
      </c>
      <c r="I11" s="7"/>
      <c r="J11" s="10">
        <v>1756492521282.1001</v>
      </c>
      <c r="K11" s="7"/>
      <c r="L11" s="12">
        <v>0</v>
      </c>
      <c r="M11" s="13"/>
      <c r="N11" s="12">
        <v>0</v>
      </c>
      <c r="O11" s="13"/>
      <c r="P11" s="12">
        <v>0</v>
      </c>
      <c r="Q11" s="13"/>
      <c r="R11" s="12">
        <v>0</v>
      </c>
      <c r="S11" s="7"/>
      <c r="T11" s="10">
        <v>419529468</v>
      </c>
      <c r="U11" s="7"/>
      <c r="V11" s="10">
        <v>5560</v>
      </c>
      <c r="W11" s="7"/>
      <c r="X11" s="10">
        <v>1534363180635</v>
      </c>
      <c r="Y11" s="7"/>
      <c r="Z11" s="10">
        <v>2330811078360.02</v>
      </c>
      <c r="AA11" s="7"/>
      <c r="AB11" s="11">
        <v>5.21</v>
      </c>
    </row>
    <row r="12" spans="1:28" s="3" customFormat="1" ht="40.5" customHeight="1" x14ac:dyDescent="0.35">
      <c r="A12" s="71" t="s">
        <v>22</v>
      </c>
      <c r="B12" s="71"/>
      <c r="C12" s="71"/>
      <c r="D12" s="7"/>
      <c r="E12" s="68">
        <v>473882492</v>
      </c>
      <c r="F12" s="68"/>
      <c r="G12" s="7"/>
      <c r="H12" s="10">
        <v>4431427982319</v>
      </c>
      <c r="I12" s="7"/>
      <c r="J12" s="10">
        <v>4703023893851.9902</v>
      </c>
      <c r="K12" s="7"/>
      <c r="L12" s="10">
        <v>9899097</v>
      </c>
      <c r="M12" s="7"/>
      <c r="N12" s="10">
        <v>99345321637</v>
      </c>
      <c r="O12" s="7"/>
      <c r="P12" s="10">
        <v>-28999024</v>
      </c>
      <c r="Q12" s="7"/>
      <c r="R12" s="10">
        <v>336319570332</v>
      </c>
      <c r="S12" s="7"/>
      <c r="T12" s="10">
        <v>454782565</v>
      </c>
      <c r="U12" s="7"/>
      <c r="V12" s="10">
        <v>13320</v>
      </c>
      <c r="W12" s="7"/>
      <c r="X12" s="10">
        <v>4259252203276</v>
      </c>
      <c r="Y12" s="7"/>
      <c r="Z12" s="10">
        <v>6053099910937.9902</v>
      </c>
      <c r="AA12" s="7"/>
      <c r="AB12" s="11">
        <v>13.54</v>
      </c>
    </row>
    <row r="13" spans="1:28" s="3" customFormat="1" ht="40.5" customHeight="1" x14ac:dyDescent="0.35">
      <c r="A13" s="71" t="s">
        <v>23</v>
      </c>
      <c r="B13" s="71"/>
      <c r="C13" s="71"/>
      <c r="D13" s="7"/>
      <c r="E13" s="68">
        <v>2496848557</v>
      </c>
      <c r="F13" s="68"/>
      <c r="G13" s="7"/>
      <c r="H13" s="10">
        <v>6273447781593</v>
      </c>
      <c r="I13" s="7"/>
      <c r="J13" s="10">
        <v>4765356318504.6602</v>
      </c>
      <c r="K13" s="7"/>
      <c r="L13" s="10">
        <v>41460199</v>
      </c>
      <c r="M13" s="7"/>
      <c r="N13" s="10">
        <v>86666030054</v>
      </c>
      <c r="O13" s="7"/>
      <c r="P13" s="10">
        <v>-34659468</v>
      </c>
      <c r="Q13" s="7"/>
      <c r="R13" s="10">
        <v>73312439158</v>
      </c>
      <c r="S13" s="7"/>
      <c r="T13" s="10">
        <v>2503649288</v>
      </c>
      <c r="U13" s="7"/>
      <c r="V13" s="10">
        <v>2231</v>
      </c>
      <c r="W13" s="7"/>
      <c r="X13" s="10">
        <v>6273145632683</v>
      </c>
      <c r="Y13" s="7"/>
      <c r="Z13" s="10">
        <v>5581396473941.2402</v>
      </c>
      <c r="AA13" s="7"/>
      <c r="AB13" s="11">
        <v>12.48</v>
      </c>
    </row>
    <row r="14" spans="1:28" s="3" customFormat="1" ht="40.5" customHeight="1" x14ac:dyDescent="0.35">
      <c r="A14" s="67" t="s">
        <v>24</v>
      </c>
      <c r="B14" s="67"/>
      <c r="C14" s="67"/>
      <c r="D14" s="14"/>
      <c r="E14" s="68">
        <v>10125160</v>
      </c>
      <c r="F14" s="69"/>
      <c r="G14" s="7"/>
      <c r="H14" s="15">
        <v>145653394363</v>
      </c>
      <c r="I14" s="7"/>
      <c r="J14" s="15">
        <v>112374682404.38901</v>
      </c>
      <c r="K14" s="7"/>
      <c r="L14" s="16">
        <v>62897</v>
      </c>
      <c r="M14" s="7"/>
      <c r="N14" s="15">
        <v>915517430</v>
      </c>
      <c r="O14" s="7"/>
      <c r="P14" s="16">
        <v>-1375680</v>
      </c>
      <c r="Q14" s="7"/>
      <c r="R14" s="15">
        <v>19195108776</v>
      </c>
      <c r="S14" s="7"/>
      <c r="T14" s="16">
        <v>8812377</v>
      </c>
      <c r="U14" s="7"/>
      <c r="V14" s="16">
        <v>17500</v>
      </c>
      <c r="W14" s="7"/>
      <c r="X14" s="15">
        <v>126779284853</v>
      </c>
      <c r="Y14" s="7"/>
      <c r="Z14" s="15">
        <v>154099392885.89999</v>
      </c>
      <c r="AA14" s="7"/>
      <c r="AB14" s="17">
        <v>0.34</v>
      </c>
    </row>
    <row r="15" spans="1:28" s="3" customFormat="1" ht="40.5" customHeight="1" x14ac:dyDescent="0.35">
      <c r="A15" s="70" t="s">
        <v>25</v>
      </c>
      <c r="B15" s="70"/>
      <c r="C15" s="70"/>
      <c r="D15" s="70"/>
      <c r="E15" s="7"/>
      <c r="F15" s="16"/>
      <c r="G15" s="7"/>
      <c r="H15" s="27">
        <f>SUM(H9:H14)</f>
        <v>27093536264727</v>
      </c>
      <c r="I15" s="28"/>
      <c r="J15" s="27">
        <f>SUM(J9:J14)</f>
        <v>26499805224356.371</v>
      </c>
      <c r="K15" s="28"/>
      <c r="L15" s="29"/>
      <c r="M15" s="28"/>
      <c r="N15" s="27">
        <f>SUM(N9:N14)</f>
        <v>337938749664</v>
      </c>
      <c r="O15" s="28"/>
      <c r="P15" s="29"/>
      <c r="Q15" s="28"/>
      <c r="R15" s="27">
        <f>SUM(R9:R14)</f>
        <v>5982284325045</v>
      </c>
      <c r="S15" s="28"/>
      <c r="T15" s="29"/>
      <c r="U15" s="28"/>
      <c r="V15" s="29"/>
      <c r="W15" s="28"/>
      <c r="X15" s="27">
        <f>SUM(X9:X14)</f>
        <v>22704729262332</v>
      </c>
      <c r="Y15" s="28"/>
      <c r="Z15" s="27">
        <f>SUM(Z9:Z14)</f>
        <v>29518525754692.133</v>
      </c>
      <c r="AA15" s="28"/>
      <c r="AB15" s="30">
        <f>SUM(AB9:AB14)</f>
        <v>66.010000000000005</v>
      </c>
    </row>
    <row r="21" spans="12:22" ht="45" customHeight="1" x14ac:dyDescent="0.2"/>
    <row r="24" spans="12:22" x14ac:dyDescent="0.2">
      <c r="R24" s="99"/>
    </row>
    <row r="25" spans="12:22" x14ac:dyDescent="0.2">
      <c r="L25" s="99"/>
      <c r="N25" s="99"/>
    </row>
    <row r="26" spans="12:22" s="100" customFormat="1" ht="52.5" customHeight="1" x14ac:dyDescent="0.25">
      <c r="R26" s="101"/>
      <c r="V26" s="101"/>
    </row>
  </sheetData>
  <mergeCells count="2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4:C14"/>
    <mergeCell ref="E14:F14"/>
    <mergeCell ref="A15:D15"/>
    <mergeCell ref="A11:C11"/>
    <mergeCell ref="E11:F11"/>
    <mergeCell ref="A12:C12"/>
    <mergeCell ref="E12:F12"/>
    <mergeCell ref="A13:C13"/>
    <mergeCell ref="E13:F13"/>
  </mergeCells>
  <pageMargins left="0.39" right="0.39" top="0.39" bottom="0.39" header="0" footer="0"/>
  <pageSetup scale="3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24"/>
  <sheetViews>
    <sheetView rightToLeft="1" view="pageBreakPreview" topLeftCell="A4" zoomScale="60" zoomScaleNormal="100" workbookViewId="0">
      <selection activeCell="AD17" sqref="AD17"/>
    </sheetView>
  </sheetViews>
  <sheetFormatPr defaultRowHeight="12.75" x14ac:dyDescent="0.2"/>
  <cols>
    <col min="1" max="1" width="7.42578125" customWidth="1"/>
    <col min="2" max="2" width="36.28515625" customWidth="1"/>
    <col min="3" max="3" width="1.28515625" customWidth="1"/>
    <col min="4" max="4" width="2.5703125" customWidth="1"/>
    <col min="5" max="5" width="17.85546875" customWidth="1"/>
    <col min="6" max="6" width="1.28515625" customWidth="1"/>
    <col min="7" max="7" width="26.28515625" customWidth="1"/>
    <col min="8" max="8" width="1.28515625" customWidth="1"/>
    <col min="9" max="9" width="26.140625" customWidth="1"/>
    <col min="10" max="10" width="1.28515625" customWidth="1"/>
    <col min="11" max="11" width="17.5703125" customWidth="1"/>
    <col min="12" max="12" width="1.28515625" customWidth="1"/>
    <col min="13" max="13" width="28.28515625" customWidth="1"/>
    <col min="14" max="14" width="1.28515625" customWidth="1"/>
    <col min="15" max="15" width="18.7109375" customWidth="1"/>
    <col min="16" max="16" width="1.28515625" customWidth="1"/>
    <col min="17" max="17" width="26.85546875" customWidth="1"/>
    <col min="18" max="18" width="1.28515625" customWidth="1"/>
    <col min="19" max="19" width="20.85546875" customWidth="1"/>
    <col min="20" max="20" width="1.28515625" customWidth="1"/>
    <col min="21" max="21" width="24.7109375" customWidth="1"/>
    <col min="22" max="22" width="1.28515625" customWidth="1"/>
    <col min="23" max="23" width="30.7109375" customWidth="1"/>
    <col min="24" max="24" width="1.28515625" customWidth="1"/>
    <col min="25" max="25" width="29.28515625" customWidth="1"/>
    <col min="26" max="26" width="1.28515625" customWidth="1"/>
    <col min="27" max="27" width="27.5703125" customWidth="1"/>
    <col min="28" max="28" width="7.7109375" hidden="1" customWidth="1"/>
  </cols>
  <sheetData>
    <row r="1" spans="1:27" ht="47.25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</row>
    <row r="2" spans="1:27" ht="42" customHeight="1" x14ac:dyDescent="0.2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</row>
    <row r="3" spans="1:27" ht="38.25" customHeight="1" x14ac:dyDescent="0.2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</row>
    <row r="4" spans="1:27" ht="14.45" customHeight="1" x14ac:dyDescent="0.3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39" customHeight="1" x14ac:dyDescent="0.2">
      <c r="A5" s="19" t="s">
        <v>28</v>
      </c>
      <c r="B5" s="82" t="s">
        <v>29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</row>
    <row r="6" spans="1:27" s="3" customFormat="1" ht="53.25" customHeight="1" x14ac:dyDescent="0.35">
      <c r="E6" s="72" t="s">
        <v>7</v>
      </c>
      <c r="F6" s="72"/>
      <c r="G6" s="72"/>
      <c r="H6" s="72"/>
      <c r="I6" s="72"/>
      <c r="K6" s="72" t="s">
        <v>8</v>
      </c>
      <c r="L6" s="72"/>
      <c r="M6" s="72"/>
      <c r="N6" s="72"/>
      <c r="O6" s="72"/>
      <c r="P6" s="72"/>
      <c r="Q6" s="72"/>
      <c r="S6" s="72" t="s">
        <v>9</v>
      </c>
      <c r="T6" s="72"/>
      <c r="U6" s="72"/>
      <c r="V6" s="72"/>
      <c r="W6" s="72"/>
      <c r="X6" s="72"/>
      <c r="Y6" s="72"/>
      <c r="Z6" s="72"/>
      <c r="AA6" s="72"/>
    </row>
    <row r="7" spans="1:27" s="3" customFormat="1" ht="51.75" customHeight="1" x14ac:dyDescent="0.35">
      <c r="E7" s="4"/>
      <c r="F7" s="4"/>
      <c r="G7" s="4"/>
      <c r="H7" s="4"/>
      <c r="I7" s="4"/>
      <c r="K7" s="75" t="s">
        <v>30</v>
      </c>
      <c r="L7" s="75"/>
      <c r="M7" s="75"/>
      <c r="N7" s="4"/>
      <c r="O7" s="75" t="s">
        <v>31</v>
      </c>
      <c r="P7" s="75"/>
      <c r="Q7" s="75"/>
      <c r="S7" s="4"/>
      <c r="T7" s="4"/>
      <c r="U7" s="4"/>
      <c r="V7" s="4"/>
      <c r="W7" s="4"/>
      <c r="X7" s="4"/>
      <c r="Y7" s="4"/>
      <c r="Z7" s="4"/>
      <c r="AA7" s="4"/>
    </row>
    <row r="8" spans="1:27" s="3" customFormat="1" ht="57.75" customHeight="1" x14ac:dyDescent="0.35">
      <c r="A8" s="72" t="s">
        <v>32</v>
      </c>
      <c r="B8" s="72"/>
      <c r="D8" s="72" t="s">
        <v>33</v>
      </c>
      <c r="E8" s="72"/>
      <c r="G8" s="5" t="s">
        <v>14</v>
      </c>
      <c r="I8" s="5" t="s">
        <v>15</v>
      </c>
      <c r="K8" s="6" t="s">
        <v>13</v>
      </c>
      <c r="L8" s="4"/>
      <c r="M8" s="6" t="s">
        <v>14</v>
      </c>
      <c r="O8" s="6" t="s">
        <v>13</v>
      </c>
      <c r="P8" s="4"/>
      <c r="Q8" s="6" t="s">
        <v>16</v>
      </c>
      <c r="S8" s="5" t="s">
        <v>13</v>
      </c>
      <c r="U8" s="25" t="s">
        <v>34</v>
      </c>
      <c r="W8" s="5" t="s">
        <v>14</v>
      </c>
      <c r="Y8" s="5" t="s">
        <v>15</v>
      </c>
      <c r="AA8" s="5" t="s">
        <v>18</v>
      </c>
    </row>
    <row r="9" spans="1:27" s="3" customFormat="1" ht="39" customHeight="1" x14ac:dyDescent="0.35">
      <c r="A9" s="73" t="s">
        <v>35</v>
      </c>
      <c r="B9" s="73"/>
      <c r="C9" s="7"/>
      <c r="D9" s="74">
        <v>115999000</v>
      </c>
      <c r="E9" s="74"/>
      <c r="F9" s="7"/>
      <c r="G9" s="8">
        <v>4662215610197</v>
      </c>
      <c r="H9" s="7"/>
      <c r="I9" s="8">
        <v>5157153123275.1602</v>
      </c>
      <c r="J9" s="7"/>
      <c r="K9" s="23">
        <v>0</v>
      </c>
      <c r="L9" s="13"/>
      <c r="M9" s="23">
        <v>0</v>
      </c>
      <c r="N9" s="13"/>
      <c r="O9" s="23">
        <v>0</v>
      </c>
      <c r="P9" s="13"/>
      <c r="Q9" s="23">
        <v>0</v>
      </c>
      <c r="R9" s="7"/>
      <c r="S9" s="8">
        <v>115999000</v>
      </c>
      <c r="T9" s="7"/>
      <c r="U9" s="8">
        <v>45675</v>
      </c>
      <c r="V9" s="7"/>
      <c r="W9" s="8">
        <v>4662215610197</v>
      </c>
      <c r="X9" s="7"/>
      <c r="Y9" s="8">
        <v>5296300593717.6602</v>
      </c>
      <c r="Z9" s="7"/>
      <c r="AA9" s="9">
        <v>11.85</v>
      </c>
    </row>
    <row r="10" spans="1:27" s="3" customFormat="1" ht="39" customHeight="1" x14ac:dyDescent="0.35">
      <c r="A10" s="71" t="s">
        <v>36</v>
      </c>
      <c r="B10" s="71"/>
      <c r="C10" s="7"/>
      <c r="D10" s="68">
        <v>18442011</v>
      </c>
      <c r="E10" s="68"/>
      <c r="F10" s="7"/>
      <c r="G10" s="10">
        <v>496997669755</v>
      </c>
      <c r="H10" s="7"/>
      <c r="I10" s="10">
        <v>514176456291.005</v>
      </c>
      <c r="J10" s="7"/>
      <c r="K10" s="10">
        <v>14188455</v>
      </c>
      <c r="L10" s="7"/>
      <c r="M10" s="10">
        <v>400005454043</v>
      </c>
      <c r="N10" s="7"/>
      <c r="O10" s="12">
        <v>0</v>
      </c>
      <c r="P10" s="13"/>
      <c r="Q10" s="12">
        <v>0</v>
      </c>
      <c r="R10" s="7"/>
      <c r="S10" s="10">
        <v>32630466</v>
      </c>
      <c r="T10" s="7"/>
      <c r="U10" s="10">
        <v>28667</v>
      </c>
      <c r="V10" s="7"/>
      <c r="W10" s="10">
        <v>897003123798</v>
      </c>
      <c r="X10" s="7"/>
      <c r="Y10" s="10">
        <v>935072633593.49695</v>
      </c>
      <c r="Z10" s="7"/>
      <c r="AA10" s="11">
        <v>2.09</v>
      </c>
    </row>
    <row r="11" spans="1:27" s="3" customFormat="1" ht="39" customHeight="1" x14ac:dyDescent="0.35">
      <c r="A11" s="71" t="s">
        <v>37</v>
      </c>
      <c r="B11" s="71"/>
      <c r="C11" s="7"/>
      <c r="D11" s="68">
        <v>7949175</v>
      </c>
      <c r="E11" s="68"/>
      <c r="F11" s="7"/>
      <c r="G11" s="10">
        <v>252125791597</v>
      </c>
      <c r="H11" s="7"/>
      <c r="I11" s="10">
        <v>278968779040.52002</v>
      </c>
      <c r="J11" s="7"/>
      <c r="K11" s="12">
        <v>0</v>
      </c>
      <c r="L11" s="13"/>
      <c r="M11" s="12">
        <v>0</v>
      </c>
      <c r="N11" s="7"/>
      <c r="O11" s="10">
        <v>-282790</v>
      </c>
      <c r="P11" s="7"/>
      <c r="Q11" s="10">
        <v>10000007390</v>
      </c>
      <c r="R11" s="7"/>
      <c r="S11" s="10">
        <v>7666385</v>
      </c>
      <c r="T11" s="7"/>
      <c r="U11" s="10">
        <v>36054</v>
      </c>
      <c r="V11" s="7"/>
      <c r="W11" s="10">
        <v>243156510719</v>
      </c>
      <c r="X11" s="7"/>
      <c r="Y11" s="10">
        <v>276301920872.23401</v>
      </c>
      <c r="Z11" s="7"/>
      <c r="AA11" s="11">
        <v>0.62</v>
      </c>
    </row>
    <row r="12" spans="1:27" s="3" customFormat="1" ht="39" customHeight="1" x14ac:dyDescent="0.35">
      <c r="A12" s="71" t="s">
        <v>38</v>
      </c>
      <c r="B12" s="71"/>
      <c r="C12" s="7"/>
      <c r="D12" s="68">
        <v>1159840</v>
      </c>
      <c r="E12" s="68"/>
      <c r="F12" s="7"/>
      <c r="G12" s="10">
        <v>44723678416</v>
      </c>
      <c r="H12" s="7"/>
      <c r="I12" s="10">
        <v>46713881341.918999</v>
      </c>
      <c r="J12" s="7"/>
      <c r="K12" s="10">
        <v>9784881</v>
      </c>
      <c r="L12" s="7"/>
      <c r="M12" s="10">
        <v>400000638987</v>
      </c>
      <c r="N12" s="7"/>
      <c r="O12" s="10">
        <v>-542113</v>
      </c>
      <c r="P12" s="7"/>
      <c r="Q12" s="10">
        <v>22000046814</v>
      </c>
      <c r="R12" s="7"/>
      <c r="S12" s="10">
        <v>10402608</v>
      </c>
      <c r="T12" s="7"/>
      <c r="U12" s="10">
        <v>41373</v>
      </c>
      <c r="V12" s="7"/>
      <c r="W12" s="10">
        <v>423820324200</v>
      </c>
      <c r="X12" s="7"/>
      <c r="Y12" s="10">
        <v>430228395540.586</v>
      </c>
      <c r="Z12" s="7"/>
      <c r="AA12" s="11">
        <v>0.96</v>
      </c>
    </row>
    <row r="13" spans="1:27" s="3" customFormat="1" ht="39" customHeight="1" x14ac:dyDescent="0.35">
      <c r="A13" s="71" t="s">
        <v>39</v>
      </c>
      <c r="B13" s="71"/>
      <c r="C13" s="7"/>
      <c r="D13" s="68">
        <v>20206732</v>
      </c>
      <c r="E13" s="68"/>
      <c r="F13" s="7"/>
      <c r="G13" s="10">
        <v>526630989585</v>
      </c>
      <c r="H13" s="7"/>
      <c r="I13" s="10">
        <v>541381123132.54498</v>
      </c>
      <c r="J13" s="7"/>
      <c r="K13" s="10">
        <v>22032131</v>
      </c>
      <c r="L13" s="7"/>
      <c r="M13" s="10">
        <v>597410535126</v>
      </c>
      <c r="N13" s="7"/>
      <c r="O13" s="10">
        <v>-18535000</v>
      </c>
      <c r="P13" s="7"/>
      <c r="Q13" s="10">
        <v>505454285020</v>
      </c>
      <c r="R13" s="7"/>
      <c r="S13" s="10">
        <v>23703863</v>
      </c>
      <c r="T13" s="7"/>
      <c r="U13" s="10">
        <v>27484</v>
      </c>
      <c r="V13" s="7"/>
      <c r="W13" s="10">
        <v>623700515767</v>
      </c>
      <c r="X13" s="7"/>
      <c r="Y13" s="10">
        <v>651236738559.05701</v>
      </c>
      <c r="Z13" s="7"/>
      <c r="AA13" s="11">
        <v>1.46</v>
      </c>
    </row>
    <row r="14" spans="1:27" s="3" customFormat="1" ht="39" customHeight="1" x14ac:dyDescent="0.35">
      <c r="A14" s="71" t="s">
        <v>40</v>
      </c>
      <c r="B14" s="71"/>
      <c r="C14" s="7"/>
      <c r="D14" s="68">
        <v>20595149</v>
      </c>
      <c r="E14" s="68"/>
      <c r="F14" s="7"/>
      <c r="G14" s="10">
        <v>376045477563</v>
      </c>
      <c r="H14" s="7"/>
      <c r="I14" s="10">
        <v>384560998998.90399</v>
      </c>
      <c r="J14" s="7"/>
      <c r="K14" s="10">
        <v>90920022</v>
      </c>
      <c r="L14" s="7"/>
      <c r="M14" s="10">
        <v>1830577283805</v>
      </c>
      <c r="N14" s="7"/>
      <c r="O14" s="10">
        <v>-95874297</v>
      </c>
      <c r="P14" s="7"/>
      <c r="Q14" s="10">
        <v>1919074039098</v>
      </c>
      <c r="R14" s="7"/>
      <c r="S14" s="10">
        <v>15640874</v>
      </c>
      <c r="T14" s="7"/>
      <c r="U14" s="10">
        <v>23329</v>
      </c>
      <c r="V14" s="7"/>
      <c r="W14" s="10">
        <v>333452164180</v>
      </c>
      <c r="X14" s="7"/>
      <c r="Y14" s="10">
        <v>364718102009.20898</v>
      </c>
      <c r="Z14" s="7"/>
      <c r="AA14" s="11">
        <v>0.82</v>
      </c>
    </row>
    <row r="15" spans="1:27" s="3" customFormat="1" ht="39" customHeight="1" x14ac:dyDescent="0.35">
      <c r="A15" s="71" t="s">
        <v>41</v>
      </c>
      <c r="B15" s="71"/>
      <c r="C15" s="7"/>
      <c r="D15" s="68">
        <v>58818952</v>
      </c>
      <c r="E15" s="68"/>
      <c r="F15" s="7"/>
      <c r="G15" s="10">
        <v>727296655905</v>
      </c>
      <c r="H15" s="7"/>
      <c r="I15" s="10">
        <v>729066867811.64795</v>
      </c>
      <c r="J15" s="7"/>
      <c r="K15" s="10">
        <v>43786205</v>
      </c>
      <c r="L15" s="7"/>
      <c r="M15" s="10">
        <v>562025461164</v>
      </c>
      <c r="N15" s="7"/>
      <c r="O15" s="10">
        <v>-32455129</v>
      </c>
      <c r="P15" s="7"/>
      <c r="Q15" s="10">
        <v>424536156197</v>
      </c>
      <c r="R15" s="7"/>
      <c r="S15" s="10">
        <v>70150028</v>
      </c>
      <c r="T15" s="7"/>
      <c r="U15" s="10">
        <v>14077</v>
      </c>
      <c r="V15" s="7"/>
      <c r="W15" s="10">
        <v>885631170315</v>
      </c>
      <c r="X15" s="7"/>
      <c r="Y15" s="10">
        <v>987430350265.04895</v>
      </c>
      <c r="Z15" s="7"/>
      <c r="AA15" s="11">
        <v>2.21</v>
      </c>
    </row>
    <row r="16" spans="1:27" s="3" customFormat="1" ht="39" customHeight="1" x14ac:dyDescent="0.35">
      <c r="A16" s="71" t="s">
        <v>42</v>
      </c>
      <c r="B16" s="71"/>
      <c r="C16" s="7"/>
      <c r="D16" s="68">
        <v>5435000</v>
      </c>
      <c r="E16" s="68"/>
      <c r="F16" s="7"/>
      <c r="G16" s="10">
        <v>200141559986</v>
      </c>
      <c r="H16" s="7"/>
      <c r="I16" s="10">
        <v>199994010004.28101</v>
      </c>
      <c r="J16" s="7"/>
      <c r="K16" s="12">
        <v>0</v>
      </c>
      <c r="L16" s="13"/>
      <c r="M16" s="12">
        <v>0</v>
      </c>
      <c r="N16" s="7"/>
      <c r="O16" s="10">
        <v>-5435000</v>
      </c>
      <c r="P16" s="7"/>
      <c r="Q16" s="10">
        <v>201631329699</v>
      </c>
      <c r="R16" s="7"/>
      <c r="S16" s="12">
        <v>0</v>
      </c>
      <c r="T16" s="13"/>
      <c r="U16" s="12">
        <v>0</v>
      </c>
      <c r="V16" s="13"/>
      <c r="W16" s="12">
        <v>0</v>
      </c>
      <c r="X16" s="13"/>
      <c r="Y16" s="12">
        <v>0</v>
      </c>
      <c r="Z16" s="7"/>
      <c r="AA16" s="11">
        <v>0</v>
      </c>
    </row>
    <row r="17" spans="1:27" s="3" customFormat="1" ht="39" customHeight="1" x14ac:dyDescent="0.35">
      <c r="A17" s="71" t="s">
        <v>43</v>
      </c>
      <c r="B17" s="71"/>
      <c r="C17" s="7"/>
      <c r="D17" s="78">
        <v>0</v>
      </c>
      <c r="E17" s="78"/>
      <c r="F17" s="13"/>
      <c r="G17" s="12">
        <v>0</v>
      </c>
      <c r="H17" s="13"/>
      <c r="I17" s="12">
        <v>0</v>
      </c>
      <c r="J17" s="7"/>
      <c r="K17" s="10">
        <v>28130000</v>
      </c>
      <c r="L17" s="7"/>
      <c r="M17" s="10">
        <v>1169031451432</v>
      </c>
      <c r="N17" s="7"/>
      <c r="O17" s="12">
        <v>0</v>
      </c>
      <c r="P17" s="13"/>
      <c r="Q17" s="12">
        <v>0</v>
      </c>
      <c r="R17" s="7"/>
      <c r="S17" s="10">
        <v>28130000</v>
      </c>
      <c r="T17" s="7"/>
      <c r="U17" s="10">
        <v>41665</v>
      </c>
      <c r="V17" s="7"/>
      <c r="W17" s="10">
        <v>1169031451432</v>
      </c>
      <c r="X17" s="7"/>
      <c r="Y17" s="61">
        <v>1171604261559.0601</v>
      </c>
      <c r="Z17" s="7"/>
      <c r="AA17" s="11">
        <v>2.62</v>
      </c>
    </row>
    <row r="18" spans="1:27" s="3" customFormat="1" ht="39" customHeight="1" x14ac:dyDescent="0.35">
      <c r="A18" s="71" t="s">
        <v>44</v>
      </c>
      <c r="B18" s="71"/>
      <c r="C18" s="7"/>
      <c r="D18" s="78">
        <v>0</v>
      </c>
      <c r="E18" s="78"/>
      <c r="F18" s="13"/>
      <c r="G18" s="12">
        <v>0</v>
      </c>
      <c r="H18" s="13"/>
      <c r="I18" s="12">
        <v>0</v>
      </c>
      <c r="J18" s="7"/>
      <c r="K18" s="10">
        <v>36430338</v>
      </c>
      <c r="L18" s="7"/>
      <c r="M18" s="10">
        <v>500020459276</v>
      </c>
      <c r="N18" s="7"/>
      <c r="O18" s="12">
        <v>0</v>
      </c>
      <c r="P18" s="13"/>
      <c r="Q18" s="12">
        <v>0</v>
      </c>
      <c r="R18" s="7"/>
      <c r="S18" s="10">
        <v>36430338</v>
      </c>
      <c r="T18" s="7"/>
      <c r="U18" s="10">
        <v>13786</v>
      </c>
      <c r="V18" s="7"/>
      <c r="W18" s="10">
        <v>500020459276</v>
      </c>
      <c r="X18" s="7"/>
      <c r="Y18" s="10">
        <v>502043442857.12201</v>
      </c>
      <c r="Z18" s="7"/>
      <c r="AA18" s="11">
        <v>1.1200000000000001</v>
      </c>
    </row>
    <row r="19" spans="1:27" s="3" customFormat="1" ht="39" customHeight="1" x14ac:dyDescent="0.35">
      <c r="A19" s="71" t="s">
        <v>45</v>
      </c>
      <c r="B19" s="71"/>
      <c r="C19" s="7"/>
      <c r="D19" s="78">
        <v>0</v>
      </c>
      <c r="E19" s="78"/>
      <c r="F19" s="13"/>
      <c r="G19" s="12">
        <v>0</v>
      </c>
      <c r="H19" s="13"/>
      <c r="I19" s="12">
        <v>0</v>
      </c>
      <c r="J19" s="7"/>
      <c r="K19" s="10">
        <v>9335324</v>
      </c>
      <c r="L19" s="7"/>
      <c r="M19" s="10">
        <v>200008359993</v>
      </c>
      <c r="N19" s="7"/>
      <c r="O19" s="12">
        <v>0</v>
      </c>
      <c r="P19" s="13"/>
      <c r="Q19" s="12">
        <v>0</v>
      </c>
      <c r="R19" s="7"/>
      <c r="S19" s="10">
        <v>9335324</v>
      </c>
      <c r="T19" s="7"/>
      <c r="U19" s="10">
        <v>21476</v>
      </c>
      <c r="V19" s="7"/>
      <c r="W19" s="10">
        <v>200008359993</v>
      </c>
      <c r="X19" s="7"/>
      <c r="Y19" s="10">
        <v>200411489226.03</v>
      </c>
      <c r="Z19" s="7"/>
      <c r="AA19" s="11">
        <v>0.45</v>
      </c>
    </row>
    <row r="20" spans="1:27" s="3" customFormat="1" ht="39" customHeight="1" x14ac:dyDescent="0.35">
      <c r="A20" s="71" t="s">
        <v>46</v>
      </c>
      <c r="B20" s="71"/>
      <c r="C20" s="7"/>
      <c r="D20" s="78">
        <v>0</v>
      </c>
      <c r="E20" s="78"/>
      <c r="F20" s="13"/>
      <c r="G20" s="12">
        <v>0</v>
      </c>
      <c r="H20" s="13"/>
      <c r="I20" s="12">
        <v>0</v>
      </c>
      <c r="J20" s="7"/>
      <c r="K20" s="10">
        <v>37486100</v>
      </c>
      <c r="L20" s="7"/>
      <c r="M20" s="10">
        <v>1350334400290</v>
      </c>
      <c r="N20" s="7"/>
      <c r="O20" s="10">
        <v>-4813133</v>
      </c>
      <c r="P20" s="7"/>
      <c r="Q20" s="10">
        <v>174992854962</v>
      </c>
      <c r="R20" s="7"/>
      <c r="S20" s="10">
        <v>32672967</v>
      </c>
      <c r="T20" s="7"/>
      <c r="U20" s="10">
        <v>36568</v>
      </c>
      <c r="V20" s="7"/>
      <c r="W20" s="10">
        <v>1176494848379</v>
      </c>
      <c r="X20" s="7"/>
      <c r="Y20" s="10">
        <v>1194344480266.1399</v>
      </c>
      <c r="Z20" s="7"/>
      <c r="AA20" s="11">
        <v>2.67</v>
      </c>
    </row>
    <row r="21" spans="1:27" s="3" customFormat="1" ht="39" customHeight="1" x14ac:dyDescent="0.35">
      <c r="A21" s="71" t="s">
        <v>47</v>
      </c>
      <c r="B21" s="71"/>
      <c r="C21" s="7"/>
      <c r="D21" s="78">
        <v>0</v>
      </c>
      <c r="E21" s="78"/>
      <c r="F21" s="13"/>
      <c r="G21" s="12">
        <v>0</v>
      </c>
      <c r="H21" s="13"/>
      <c r="I21" s="12">
        <v>0</v>
      </c>
      <c r="J21" s="7"/>
      <c r="K21" s="10">
        <v>15000000</v>
      </c>
      <c r="L21" s="7"/>
      <c r="M21" s="10">
        <v>150055312500</v>
      </c>
      <c r="N21" s="7"/>
      <c r="O21" s="12">
        <v>0</v>
      </c>
      <c r="P21" s="13"/>
      <c r="Q21" s="12">
        <v>0</v>
      </c>
      <c r="R21" s="7"/>
      <c r="S21" s="10">
        <v>15000000</v>
      </c>
      <c r="T21" s="7"/>
      <c r="U21" s="10">
        <v>10000</v>
      </c>
      <c r="V21" s="7"/>
      <c r="W21" s="10">
        <v>150055312500</v>
      </c>
      <c r="X21" s="7"/>
      <c r="Y21" s="10">
        <v>149944687500</v>
      </c>
      <c r="Z21" s="7"/>
      <c r="AA21" s="11">
        <v>0.34</v>
      </c>
    </row>
    <row r="22" spans="1:27" s="3" customFormat="1" ht="39" customHeight="1" x14ac:dyDescent="0.35">
      <c r="A22" s="71" t="s">
        <v>48</v>
      </c>
      <c r="B22" s="71"/>
      <c r="C22" s="7"/>
      <c r="D22" s="78">
        <v>0</v>
      </c>
      <c r="E22" s="78"/>
      <c r="F22" s="13"/>
      <c r="G22" s="12">
        <v>0</v>
      </c>
      <c r="H22" s="13"/>
      <c r="I22" s="12">
        <v>0</v>
      </c>
      <c r="J22" s="7"/>
      <c r="K22" s="10">
        <v>63638513</v>
      </c>
      <c r="L22" s="7"/>
      <c r="M22" s="10">
        <v>1331474373476</v>
      </c>
      <c r="N22" s="7"/>
      <c r="O22" s="10">
        <v>-6398306</v>
      </c>
      <c r="P22" s="7"/>
      <c r="Q22" s="10">
        <v>135039239832</v>
      </c>
      <c r="R22" s="7"/>
      <c r="S22" s="10">
        <v>57240207</v>
      </c>
      <c r="T22" s="7"/>
      <c r="U22" s="10">
        <v>21180</v>
      </c>
      <c r="V22" s="7"/>
      <c r="W22" s="10">
        <v>1197606058977</v>
      </c>
      <c r="X22" s="7"/>
      <c r="Y22" s="10">
        <v>1211900531088.3</v>
      </c>
      <c r="Z22" s="7"/>
      <c r="AA22" s="11">
        <v>2.71</v>
      </c>
    </row>
    <row r="23" spans="1:27" s="3" customFormat="1" ht="39" customHeight="1" x14ac:dyDescent="0.35">
      <c r="A23" s="67" t="s">
        <v>49</v>
      </c>
      <c r="B23" s="67"/>
      <c r="C23" s="7"/>
      <c r="D23" s="79">
        <v>0</v>
      </c>
      <c r="E23" s="79"/>
      <c r="F23" s="13"/>
      <c r="G23" s="24">
        <v>0</v>
      </c>
      <c r="H23" s="13"/>
      <c r="I23" s="24">
        <v>0</v>
      </c>
      <c r="J23" s="7"/>
      <c r="K23" s="16">
        <v>11866900</v>
      </c>
      <c r="L23" s="7"/>
      <c r="M23" s="15">
        <v>250009070858</v>
      </c>
      <c r="N23" s="7"/>
      <c r="O23" s="26">
        <v>0</v>
      </c>
      <c r="P23" s="13"/>
      <c r="Q23" s="24">
        <v>0</v>
      </c>
      <c r="R23" s="7"/>
      <c r="S23" s="16">
        <v>11866900</v>
      </c>
      <c r="T23" s="7"/>
      <c r="U23" s="16">
        <v>21245</v>
      </c>
      <c r="V23" s="7"/>
      <c r="W23" s="15">
        <v>250009070858</v>
      </c>
      <c r="X23" s="7"/>
      <c r="Y23" s="15">
        <v>252019324092.87799</v>
      </c>
      <c r="Z23" s="7"/>
      <c r="AA23" s="17">
        <v>0.56000000000000005</v>
      </c>
    </row>
    <row r="24" spans="1:27" s="3" customFormat="1" ht="39" customHeight="1" x14ac:dyDescent="0.35">
      <c r="A24" s="70" t="s">
        <v>25</v>
      </c>
      <c r="B24" s="70"/>
      <c r="D24" s="80"/>
      <c r="E24" s="80"/>
      <c r="G24" s="27">
        <f>SUM(G9:G23)</f>
        <v>7286177433004</v>
      </c>
      <c r="H24" s="28"/>
      <c r="I24" s="27">
        <f>SUM(I9:I23)</f>
        <v>7852015239895.9824</v>
      </c>
      <c r="J24" s="28"/>
      <c r="K24" s="29"/>
      <c r="L24" s="28"/>
      <c r="M24" s="27">
        <f>SUM(M9:M23)</f>
        <v>8740952800950</v>
      </c>
      <c r="N24" s="28"/>
      <c r="O24" s="29"/>
      <c r="P24" s="28"/>
      <c r="Q24" s="27">
        <f>SUM(Q9:Q23)</f>
        <v>3392727959012</v>
      </c>
      <c r="R24" s="28"/>
      <c r="S24" s="29"/>
      <c r="T24" s="28"/>
      <c r="U24" s="29"/>
      <c r="V24" s="28"/>
      <c r="W24" s="27">
        <f>SUM(W9:W23)</f>
        <v>12712204980591</v>
      </c>
      <c r="X24" s="28"/>
      <c r="Y24" s="27">
        <f>SUM(Y9:Y23)</f>
        <v>13623556951146.824</v>
      </c>
      <c r="Z24" s="28"/>
      <c r="AA24" s="30">
        <f>SUM(AA9:AA23)</f>
        <v>30.480000000000004</v>
      </c>
    </row>
  </sheetData>
  <mergeCells count="43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</mergeCells>
  <pageMargins left="0.39" right="0.39" top="0.39" bottom="0.39" header="0" footer="0"/>
  <pageSetup scale="3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1"/>
  <sheetViews>
    <sheetView rightToLeft="1" view="pageBreakPreview" zoomScale="60" zoomScaleNormal="100" workbookViewId="0">
      <selection activeCell="T28" sqref="T28"/>
    </sheetView>
  </sheetViews>
  <sheetFormatPr defaultRowHeight="12.75" x14ac:dyDescent="0.2"/>
  <cols>
    <col min="1" max="1" width="7.5703125" customWidth="1"/>
    <col min="2" max="2" width="38.5703125" customWidth="1"/>
    <col min="3" max="3" width="1.28515625" customWidth="1"/>
    <col min="4" max="4" width="21.5703125" customWidth="1"/>
    <col min="5" max="5" width="1.28515625" customWidth="1"/>
    <col min="6" max="6" width="27" customWidth="1"/>
    <col min="7" max="7" width="1.28515625" customWidth="1"/>
    <col min="8" max="8" width="23" bestFit="1" customWidth="1"/>
    <col min="9" max="9" width="1.28515625" customWidth="1"/>
    <col min="10" max="10" width="18.7109375" bestFit="1" customWidth="1"/>
    <col min="11" max="11" width="1.28515625" customWidth="1"/>
    <col min="12" max="12" width="19.28515625" bestFit="1" customWidth="1"/>
    <col min="13" max="13" width="1.28515625" customWidth="1"/>
    <col min="14" max="14" width="17.5703125" bestFit="1" customWidth="1"/>
    <col min="15" max="15" width="1.28515625" customWidth="1"/>
    <col min="16" max="16" width="13" customWidth="1"/>
    <col min="17" max="17" width="1.28515625" customWidth="1"/>
    <col min="18" max="18" width="22.7109375" bestFit="1" customWidth="1"/>
    <col min="19" max="19" width="1.28515625" customWidth="1"/>
    <col min="20" max="20" width="23.7109375" bestFit="1" customWidth="1"/>
    <col min="21" max="21" width="1.28515625" customWidth="1"/>
    <col min="22" max="22" width="13" customWidth="1"/>
    <col min="23" max="23" width="1.28515625" customWidth="1"/>
    <col min="24" max="24" width="18.85546875" bestFit="1" customWidth="1"/>
    <col min="25" max="25" width="1.28515625" customWidth="1"/>
    <col min="26" max="26" width="13" customWidth="1"/>
    <col min="27" max="27" width="1.28515625" customWidth="1"/>
    <col min="28" max="28" width="14.7109375" bestFit="1" customWidth="1"/>
    <col min="29" max="29" width="1.28515625" customWidth="1"/>
    <col min="30" max="30" width="15.5703125" customWidth="1"/>
    <col min="31" max="31" width="1.28515625" customWidth="1"/>
    <col min="32" max="32" width="16.7109375" customWidth="1"/>
    <col min="33" max="33" width="1.28515625" customWidth="1"/>
    <col min="34" max="34" width="22.7109375" bestFit="1" customWidth="1"/>
    <col min="35" max="35" width="1.28515625" customWidth="1"/>
    <col min="36" max="36" width="21.5703125" customWidth="1"/>
    <col min="37" max="37" width="1.28515625" customWidth="1"/>
    <col min="38" max="38" width="15.85546875" customWidth="1"/>
    <col min="39" max="39" width="0.28515625" customWidth="1"/>
  </cols>
  <sheetData>
    <row r="1" spans="1:38" ht="35.25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</row>
    <row r="2" spans="1:38" ht="35.25" customHeight="1" x14ac:dyDescent="0.2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</row>
    <row r="3" spans="1:38" ht="35.25" customHeight="1" x14ac:dyDescent="0.2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</row>
    <row r="4" spans="1:38" ht="14.45" customHeight="1" x14ac:dyDescent="0.3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</row>
    <row r="5" spans="1:38" ht="38.25" customHeight="1" x14ac:dyDescent="0.2">
      <c r="A5" s="19" t="s">
        <v>50</v>
      </c>
      <c r="B5" s="82" t="s">
        <v>51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</row>
    <row r="6" spans="1:38" s="3" customFormat="1" ht="38.25" customHeight="1" x14ac:dyDescent="0.35">
      <c r="A6" s="72" t="s">
        <v>52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 t="s">
        <v>7</v>
      </c>
      <c r="Q6" s="72"/>
      <c r="R6" s="72"/>
      <c r="S6" s="72"/>
      <c r="T6" s="72"/>
      <c r="V6" s="72" t="s">
        <v>8</v>
      </c>
      <c r="W6" s="72"/>
      <c r="X6" s="72"/>
      <c r="Y6" s="72"/>
      <c r="Z6" s="72"/>
      <c r="AA6" s="72"/>
      <c r="AB6" s="72"/>
      <c r="AD6" s="72" t="s">
        <v>9</v>
      </c>
      <c r="AE6" s="72"/>
      <c r="AF6" s="72"/>
      <c r="AG6" s="72"/>
      <c r="AH6" s="72"/>
      <c r="AI6" s="72"/>
      <c r="AJ6" s="72"/>
      <c r="AK6" s="72"/>
      <c r="AL6" s="72"/>
    </row>
    <row r="7" spans="1:38" s="3" customFormat="1" ht="38.25" customHeight="1" x14ac:dyDescent="0.3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V7" s="75" t="s">
        <v>10</v>
      </c>
      <c r="W7" s="75"/>
      <c r="X7" s="75"/>
      <c r="Y7" s="4"/>
      <c r="Z7" s="75" t="s">
        <v>11</v>
      </c>
      <c r="AA7" s="75"/>
      <c r="AB7" s="75"/>
      <c r="AD7" s="4"/>
      <c r="AE7" s="4"/>
      <c r="AF7" s="4"/>
      <c r="AG7" s="4"/>
      <c r="AH7" s="4"/>
      <c r="AI7" s="4"/>
      <c r="AJ7" s="4"/>
      <c r="AK7" s="4"/>
      <c r="AL7" s="4"/>
    </row>
    <row r="8" spans="1:38" s="3" customFormat="1" ht="66.75" customHeight="1" x14ac:dyDescent="0.35">
      <c r="A8" s="72" t="s">
        <v>53</v>
      </c>
      <c r="B8" s="72"/>
      <c r="D8" s="25" t="s">
        <v>54</v>
      </c>
      <c r="F8" s="25" t="s">
        <v>55</v>
      </c>
      <c r="H8" s="5" t="s">
        <v>56</v>
      </c>
      <c r="J8" s="5" t="s">
        <v>57</v>
      </c>
      <c r="L8" s="5" t="s">
        <v>58</v>
      </c>
      <c r="N8" s="5" t="s">
        <v>27</v>
      </c>
      <c r="P8" s="5" t="s">
        <v>13</v>
      </c>
      <c r="R8" s="5" t="s">
        <v>14</v>
      </c>
      <c r="T8" s="5" t="s">
        <v>15</v>
      </c>
      <c r="V8" s="6" t="s">
        <v>13</v>
      </c>
      <c r="W8" s="4"/>
      <c r="X8" s="6" t="s">
        <v>14</v>
      </c>
      <c r="Z8" s="6" t="s">
        <v>13</v>
      </c>
      <c r="AA8" s="4"/>
      <c r="AB8" s="6" t="s">
        <v>16</v>
      </c>
      <c r="AD8" s="5" t="s">
        <v>13</v>
      </c>
      <c r="AF8" s="25" t="s">
        <v>17</v>
      </c>
      <c r="AH8" s="5" t="s">
        <v>14</v>
      </c>
      <c r="AJ8" s="25" t="s">
        <v>15</v>
      </c>
      <c r="AL8" s="25" t="s">
        <v>18</v>
      </c>
    </row>
    <row r="9" spans="1:38" s="7" customFormat="1" ht="38.25" customHeight="1" x14ac:dyDescent="0.2">
      <c r="A9" s="73" t="s">
        <v>59</v>
      </c>
      <c r="B9" s="73"/>
      <c r="D9" s="33" t="s">
        <v>60</v>
      </c>
      <c r="E9" s="13"/>
      <c r="F9" s="33" t="s">
        <v>60</v>
      </c>
      <c r="H9" s="31" t="s">
        <v>61</v>
      </c>
      <c r="J9" s="31" t="s">
        <v>62</v>
      </c>
      <c r="L9" s="20">
        <v>23</v>
      </c>
      <c r="N9" s="20">
        <v>23</v>
      </c>
      <c r="P9" s="8">
        <v>5000</v>
      </c>
      <c r="R9" s="8">
        <v>4038425737</v>
      </c>
      <c r="T9" s="8">
        <v>4198403948</v>
      </c>
      <c r="V9" s="23">
        <v>0</v>
      </c>
      <c r="W9" s="13"/>
      <c r="X9" s="23">
        <v>0</v>
      </c>
      <c r="Y9" s="13"/>
      <c r="Z9" s="23">
        <v>0</v>
      </c>
      <c r="AA9" s="13"/>
      <c r="AB9" s="23">
        <v>0</v>
      </c>
      <c r="AD9" s="8">
        <v>5000</v>
      </c>
      <c r="AF9" s="8">
        <v>918190</v>
      </c>
      <c r="AH9" s="8">
        <v>4038425737</v>
      </c>
      <c r="AJ9" s="8">
        <v>4587621561</v>
      </c>
      <c r="AL9" s="9">
        <v>0.01</v>
      </c>
    </row>
    <row r="10" spans="1:38" s="7" customFormat="1" ht="38.25" customHeight="1" x14ac:dyDescent="0.2">
      <c r="A10" s="67" t="s">
        <v>63</v>
      </c>
      <c r="B10" s="67"/>
      <c r="D10" s="43" t="s">
        <v>60</v>
      </c>
      <c r="E10" s="13"/>
      <c r="F10" s="43" t="s">
        <v>60</v>
      </c>
      <c r="H10" s="97" t="s">
        <v>64</v>
      </c>
      <c r="J10" s="97" t="s">
        <v>65</v>
      </c>
      <c r="L10" s="98">
        <v>23</v>
      </c>
      <c r="N10" s="98">
        <v>23</v>
      </c>
      <c r="P10" s="16">
        <v>10000</v>
      </c>
      <c r="R10" s="15">
        <v>8776007995</v>
      </c>
      <c r="T10" s="15">
        <v>8789622900</v>
      </c>
      <c r="V10" s="26">
        <v>0</v>
      </c>
      <c r="W10" s="13"/>
      <c r="X10" s="24">
        <v>0</v>
      </c>
      <c r="Y10" s="13"/>
      <c r="Z10" s="26">
        <v>0</v>
      </c>
      <c r="AA10" s="13"/>
      <c r="AB10" s="24">
        <v>0</v>
      </c>
      <c r="AD10" s="16">
        <v>10000</v>
      </c>
      <c r="AF10" s="15">
        <v>879600</v>
      </c>
      <c r="AH10" s="15">
        <v>8776007995</v>
      </c>
      <c r="AJ10" s="15">
        <v>8789622900</v>
      </c>
      <c r="AL10" s="17">
        <v>0.02</v>
      </c>
    </row>
    <row r="11" spans="1:38" s="7" customFormat="1" ht="45.75" customHeight="1" x14ac:dyDescent="0.2">
      <c r="A11" s="70" t="s">
        <v>25</v>
      </c>
      <c r="B11" s="70"/>
      <c r="D11" s="62"/>
      <c r="F11" s="62"/>
      <c r="H11" s="62"/>
      <c r="J11" s="62"/>
      <c r="L11" s="62"/>
      <c r="N11" s="29"/>
      <c r="O11" s="28"/>
      <c r="P11" s="29"/>
      <c r="Q11" s="28"/>
      <c r="R11" s="27">
        <f>SUM(R9:R10)</f>
        <v>12814433732</v>
      </c>
      <c r="S11" s="28"/>
      <c r="T11" s="27">
        <f>SUM(T9:T10)</f>
        <v>12988026848</v>
      </c>
      <c r="U11" s="28"/>
      <c r="V11" s="35"/>
      <c r="W11" s="36"/>
      <c r="X11" s="37">
        <v>0</v>
      </c>
      <c r="Y11" s="36"/>
      <c r="Z11" s="35"/>
      <c r="AA11" s="36"/>
      <c r="AB11" s="37">
        <v>0</v>
      </c>
      <c r="AC11" s="28"/>
      <c r="AD11" s="29"/>
      <c r="AE11" s="28"/>
      <c r="AF11" s="27"/>
      <c r="AG11" s="28"/>
      <c r="AH11" s="27">
        <f>SUM(AH9:AH10)</f>
        <v>12814433732</v>
      </c>
      <c r="AI11" s="28"/>
      <c r="AJ11" s="27">
        <f>SUM(AJ9:AJ10)</f>
        <v>13377244461</v>
      </c>
      <c r="AK11" s="28"/>
      <c r="AL11" s="30">
        <v>0.03</v>
      </c>
    </row>
  </sheetData>
  <mergeCells count="14">
    <mergeCell ref="A1:AL1"/>
    <mergeCell ref="A2:AL2"/>
    <mergeCell ref="A3:AL3"/>
    <mergeCell ref="B5:AL5"/>
    <mergeCell ref="A6:O6"/>
    <mergeCell ref="P6:T6"/>
    <mergeCell ref="V6:AB6"/>
    <mergeCell ref="AD6:AL6"/>
    <mergeCell ref="A11:B11"/>
    <mergeCell ref="V7:X7"/>
    <mergeCell ref="Z7:AB7"/>
    <mergeCell ref="A8:B8"/>
    <mergeCell ref="A9:B9"/>
    <mergeCell ref="A10:B10"/>
  </mergeCells>
  <pageMargins left="0.39" right="0.39" top="0.39" bottom="0.39" header="0" footer="0"/>
  <pageSetup scale="3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8"/>
  <sheetViews>
    <sheetView rightToLeft="1" view="pageBreakPreview" zoomScale="60" zoomScaleNormal="100" workbookViewId="0">
      <selection activeCell="B23" sqref="B23"/>
    </sheetView>
  </sheetViews>
  <sheetFormatPr defaultRowHeight="12.75" x14ac:dyDescent="0.2"/>
  <cols>
    <col min="1" max="1" width="8.7109375" customWidth="1"/>
    <col min="2" max="2" width="29.5703125" customWidth="1"/>
    <col min="3" max="3" width="1.28515625" customWidth="1"/>
    <col min="4" max="4" width="27.140625" bestFit="1" customWidth="1"/>
    <col min="5" max="5" width="1.28515625" customWidth="1"/>
    <col min="6" max="6" width="27.28515625" bestFit="1" customWidth="1"/>
    <col min="7" max="7" width="1.28515625" customWidth="1"/>
    <col min="8" max="8" width="27.7109375" bestFit="1" customWidth="1"/>
    <col min="9" max="9" width="1.28515625" customWidth="1"/>
    <col min="10" max="10" width="27.140625" bestFit="1" customWidth="1"/>
    <col min="11" max="11" width="1.28515625" customWidth="1"/>
    <col min="12" max="12" width="28.85546875" customWidth="1"/>
    <col min="13" max="13" width="0.28515625" customWidth="1"/>
  </cols>
  <sheetData>
    <row r="1" spans="1:12" ht="34.5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2" spans="1:12" ht="34.5" customHeight="1" x14ac:dyDescent="0.2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ht="34.5" customHeight="1" x14ac:dyDescent="0.2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2" ht="14.45" customHeight="1" x14ac:dyDescent="0.3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2" ht="21.75" customHeight="1" x14ac:dyDescent="0.2">
      <c r="A5" s="19" t="s">
        <v>66</v>
      </c>
      <c r="B5" s="82" t="s">
        <v>67</v>
      </c>
      <c r="C5" s="82"/>
      <c r="D5" s="82"/>
      <c r="E5" s="82"/>
      <c r="F5" s="82"/>
      <c r="G5" s="82"/>
      <c r="H5" s="82"/>
      <c r="I5" s="82"/>
      <c r="J5" s="82"/>
      <c r="K5" s="82"/>
      <c r="L5" s="82"/>
    </row>
    <row r="6" spans="1:12" s="3" customFormat="1" ht="33.75" customHeight="1" x14ac:dyDescent="0.35">
      <c r="D6" s="5" t="s">
        <v>7</v>
      </c>
      <c r="F6" s="72" t="s">
        <v>8</v>
      </c>
      <c r="G6" s="72"/>
      <c r="H6" s="72"/>
      <c r="J6" s="5" t="s">
        <v>9</v>
      </c>
    </row>
    <row r="7" spans="1:12" s="3" customFormat="1" ht="21.75" customHeight="1" x14ac:dyDescent="0.35">
      <c r="D7" s="4"/>
      <c r="F7" s="4"/>
      <c r="G7" s="4"/>
      <c r="H7" s="4"/>
      <c r="J7" s="4"/>
    </row>
    <row r="8" spans="1:12" s="3" customFormat="1" ht="39.75" customHeight="1" x14ac:dyDescent="0.35">
      <c r="A8" s="72" t="s">
        <v>68</v>
      </c>
      <c r="B8" s="72"/>
      <c r="D8" s="5" t="s">
        <v>69</v>
      </c>
      <c r="F8" s="5" t="s">
        <v>70</v>
      </c>
      <c r="H8" s="5" t="s">
        <v>71</v>
      </c>
      <c r="J8" s="5" t="s">
        <v>69</v>
      </c>
      <c r="L8" s="5" t="s">
        <v>18</v>
      </c>
    </row>
    <row r="9" spans="1:12" s="3" customFormat="1" ht="35.25" customHeight="1" x14ac:dyDescent="0.35">
      <c r="A9" s="73" t="s">
        <v>72</v>
      </c>
      <c r="B9" s="73"/>
      <c r="C9" s="7"/>
      <c r="D9" s="8">
        <v>10000000</v>
      </c>
      <c r="E9" s="7"/>
      <c r="F9" s="8">
        <v>609388582684</v>
      </c>
      <c r="G9" s="7"/>
      <c r="H9" s="8">
        <v>609388582684</v>
      </c>
      <c r="I9" s="7"/>
      <c r="J9" s="8">
        <v>10000000</v>
      </c>
      <c r="K9" s="7"/>
      <c r="L9" s="9" t="s">
        <v>73</v>
      </c>
    </row>
    <row r="10" spans="1:12" s="3" customFormat="1" ht="35.25" customHeight="1" x14ac:dyDescent="0.35">
      <c r="A10" s="71" t="s">
        <v>74</v>
      </c>
      <c r="B10" s="71"/>
      <c r="C10" s="7"/>
      <c r="D10" s="10">
        <v>273957832317</v>
      </c>
      <c r="E10" s="7"/>
      <c r="F10" s="10">
        <v>2531619047350</v>
      </c>
      <c r="G10" s="7"/>
      <c r="H10" s="10">
        <v>2691582164175</v>
      </c>
      <c r="I10" s="7"/>
      <c r="J10" s="10">
        <v>113994715492</v>
      </c>
      <c r="K10" s="7"/>
      <c r="L10" s="11" t="s">
        <v>75</v>
      </c>
    </row>
    <row r="11" spans="1:12" s="3" customFormat="1" ht="35.25" customHeight="1" x14ac:dyDescent="0.35">
      <c r="A11" s="71" t="s">
        <v>74</v>
      </c>
      <c r="B11" s="71"/>
      <c r="C11" s="7"/>
      <c r="D11" s="10">
        <v>33177781837</v>
      </c>
      <c r="E11" s="7"/>
      <c r="F11" s="10">
        <v>295232352182</v>
      </c>
      <c r="G11" s="7"/>
      <c r="H11" s="10">
        <v>68158294556</v>
      </c>
      <c r="I11" s="7"/>
      <c r="J11" s="10">
        <v>260251839463</v>
      </c>
      <c r="K11" s="7"/>
      <c r="L11" s="11" t="s">
        <v>76</v>
      </c>
    </row>
    <row r="12" spans="1:12" s="3" customFormat="1" ht="35.25" customHeight="1" x14ac:dyDescent="0.35">
      <c r="A12" s="71" t="s">
        <v>74</v>
      </c>
      <c r="B12" s="71"/>
      <c r="C12" s="7"/>
      <c r="D12" s="10">
        <v>896293691</v>
      </c>
      <c r="E12" s="7"/>
      <c r="F12" s="10">
        <v>282697516536</v>
      </c>
      <c r="G12" s="7"/>
      <c r="H12" s="10">
        <v>8441145021</v>
      </c>
      <c r="I12" s="7"/>
      <c r="J12" s="10">
        <v>275152665206</v>
      </c>
      <c r="K12" s="7"/>
      <c r="L12" s="11" t="s">
        <v>77</v>
      </c>
    </row>
    <row r="13" spans="1:12" s="3" customFormat="1" ht="35.25" customHeight="1" x14ac:dyDescent="0.35">
      <c r="A13" s="71" t="s">
        <v>74</v>
      </c>
      <c r="B13" s="71"/>
      <c r="C13" s="7"/>
      <c r="D13" s="10">
        <v>8406527979</v>
      </c>
      <c r="E13" s="7"/>
      <c r="F13" s="10">
        <v>416547349369</v>
      </c>
      <c r="G13" s="7"/>
      <c r="H13" s="10">
        <v>20829491924</v>
      </c>
      <c r="I13" s="7"/>
      <c r="J13" s="10">
        <v>404124385424</v>
      </c>
      <c r="K13" s="7"/>
      <c r="L13" s="11" t="s">
        <v>78</v>
      </c>
    </row>
    <row r="14" spans="1:12" s="3" customFormat="1" ht="35.25" customHeight="1" x14ac:dyDescent="0.35">
      <c r="A14" s="71" t="s">
        <v>79</v>
      </c>
      <c r="B14" s="71"/>
      <c r="C14" s="7"/>
      <c r="D14" s="10">
        <v>5654570210</v>
      </c>
      <c r="E14" s="7"/>
      <c r="F14" s="10">
        <v>2185316318536</v>
      </c>
      <c r="G14" s="7"/>
      <c r="H14" s="10">
        <v>2084032581122</v>
      </c>
      <c r="I14" s="7"/>
      <c r="J14" s="10">
        <v>106938307624</v>
      </c>
      <c r="K14" s="7"/>
      <c r="L14" s="11" t="s">
        <v>80</v>
      </c>
    </row>
    <row r="15" spans="1:12" s="3" customFormat="1" ht="35.25" customHeight="1" x14ac:dyDescent="0.35">
      <c r="A15" s="71" t="s">
        <v>79</v>
      </c>
      <c r="B15" s="71"/>
      <c r="C15" s="7"/>
      <c r="D15" s="10">
        <v>131903467090</v>
      </c>
      <c r="E15" s="7"/>
      <c r="F15" s="10">
        <v>60987244429</v>
      </c>
      <c r="G15" s="7"/>
      <c r="H15" s="10">
        <v>104735739603</v>
      </c>
      <c r="I15" s="7"/>
      <c r="J15" s="10">
        <v>88154971916</v>
      </c>
      <c r="K15" s="7"/>
      <c r="L15" s="11" t="s">
        <v>81</v>
      </c>
    </row>
    <row r="16" spans="1:12" s="3" customFormat="1" ht="35.25" customHeight="1" x14ac:dyDescent="0.35">
      <c r="A16" s="71" t="s">
        <v>79</v>
      </c>
      <c r="B16" s="71"/>
      <c r="C16" s="7"/>
      <c r="D16" s="12">
        <v>0</v>
      </c>
      <c r="E16" s="7"/>
      <c r="F16" s="10">
        <v>17441513519</v>
      </c>
      <c r="G16" s="7"/>
      <c r="H16" s="10">
        <v>919840804</v>
      </c>
      <c r="I16" s="7"/>
      <c r="J16" s="10">
        <v>16521672715</v>
      </c>
      <c r="K16" s="7"/>
      <c r="L16" s="11" t="s">
        <v>82</v>
      </c>
    </row>
    <row r="17" spans="1:12" s="3" customFormat="1" ht="35.25" customHeight="1" x14ac:dyDescent="0.35">
      <c r="A17" s="67" t="s">
        <v>79</v>
      </c>
      <c r="B17" s="67"/>
      <c r="C17" s="7"/>
      <c r="D17" s="15">
        <v>836968496348</v>
      </c>
      <c r="E17" s="7"/>
      <c r="F17" s="15">
        <v>258711509636</v>
      </c>
      <c r="G17" s="7"/>
      <c r="H17" s="15">
        <v>997937044142</v>
      </c>
      <c r="I17" s="7"/>
      <c r="J17" s="15">
        <v>97742961842</v>
      </c>
      <c r="K17" s="7"/>
      <c r="L17" s="17" t="s">
        <v>83</v>
      </c>
    </row>
    <row r="18" spans="1:12" s="3" customFormat="1" ht="51.75" customHeight="1" x14ac:dyDescent="0.35">
      <c r="A18" s="70" t="s">
        <v>25</v>
      </c>
      <c r="B18" s="70"/>
      <c r="C18" s="7"/>
      <c r="D18" s="27">
        <f>SUM(D9:D17)</f>
        <v>1290974969472</v>
      </c>
      <c r="E18" s="28"/>
      <c r="F18" s="27">
        <f>SUM(F9:F17)</f>
        <v>6657941434241</v>
      </c>
      <c r="G18" s="28"/>
      <c r="H18" s="27">
        <f>SUM(H9:H17)</f>
        <v>6586024884031</v>
      </c>
      <c r="I18" s="28"/>
      <c r="J18" s="27">
        <f>SUM(J9:J17)</f>
        <v>1362891519682</v>
      </c>
      <c r="K18" s="28"/>
      <c r="L18" s="30">
        <v>0</v>
      </c>
    </row>
  </sheetData>
  <mergeCells count="16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8:B18"/>
    <mergeCell ref="A13:B13"/>
    <mergeCell ref="A14:B14"/>
    <mergeCell ref="A15:B15"/>
    <mergeCell ref="A16:B16"/>
    <mergeCell ref="A17:B17"/>
  </mergeCells>
  <pageMargins left="0.39" right="0.39" top="0.39" bottom="0.39" header="0" footer="0"/>
  <pageSetup scale="72" fitToHeight="0" orientation="landscape" r:id="rId1"/>
  <ignoredErrors>
    <ignoredError sqref="L9:L1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60" zoomScaleNormal="100" workbookViewId="0">
      <selection activeCell="F11" sqref="F11"/>
    </sheetView>
  </sheetViews>
  <sheetFormatPr defaultRowHeight="12.75" x14ac:dyDescent="0.2"/>
  <cols>
    <col min="1" max="1" width="5.85546875" customWidth="1"/>
    <col min="2" max="2" width="68.42578125" customWidth="1"/>
    <col min="3" max="3" width="1.28515625" customWidth="1"/>
    <col min="4" max="4" width="11.7109375" customWidth="1"/>
    <col min="5" max="5" width="1.28515625" customWidth="1"/>
    <col min="6" max="6" width="26.85546875" bestFit="1" customWidth="1"/>
    <col min="7" max="7" width="1.28515625" customWidth="1"/>
    <col min="8" max="8" width="25.85546875" bestFit="1" customWidth="1"/>
    <col min="9" max="9" width="1.28515625" customWidth="1"/>
    <col min="10" max="10" width="27.140625" bestFit="1" customWidth="1"/>
    <col min="11" max="11" width="0.28515625" customWidth="1"/>
  </cols>
  <sheetData>
    <row r="1" spans="1:10" ht="36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36" customHeight="1" x14ac:dyDescent="0.2">
      <c r="A2" s="81" t="s">
        <v>84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ht="36" customHeight="1" x14ac:dyDescent="0.2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</row>
    <row r="4" spans="1:10" ht="36" customHeight="1" x14ac:dyDescent="0.35">
      <c r="A4" s="18"/>
      <c r="B4" s="18"/>
      <c r="C4" s="18"/>
      <c r="D4" s="18"/>
      <c r="E4" s="18"/>
      <c r="F4" s="18"/>
      <c r="G4" s="18"/>
      <c r="H4" s="18"/>
      <c r="I4" s="18"/>
      <c r="J4" s="18"/>
    </row>
    <row r="5" spans="1:10" ht="36" customHeight="1" x14ac:dyDescent="0.2">
      <c r="A5" s="19" t="s">
        <v>85</v>
      </c>
      <c r="B5" s="82" t="s">
        <v>86</v>
      </c>
      <c r="C5" s="82"/>
      <c r="D5" s="82"/>
      <c r="E5" s="82"/>
      <c r="F5" s="82"/>
      <c r="G5" s="82"/>
      <c r="H5" s="82"/>
      <c r="I5" s="82"/>
      <c r="J5" s="82"/>
    </row>
    <row r="6" spans="1:10" s="3" customFormat="1" ht="14.45" customHeight="1" x14ac:dyDescent="0.35"/>
    <row r="7" spans="1:10" s="3" customFormat="1" ht="34.5" customHeight="1" x14ac:dyDescent="0.35">
      <c r="A7" s="72" t="s">
        <v>87</v>
      </c>
      <c r="B7" s="72"/>
      <c r="D7" s="5" t="s">
        <v>88</v>
      </c>
      <c r="F7" s="5" t="s">
        <v>69</v>
      </c>
      <c r="H7" s="5" t="s">
        <v>89</v>
      </c>
      <c r="J7" s="5" t="s">
        <v>90</v>
      </c>
    </row>
    <row r="8" spans="1:10" s="3" customFormat="1" ht="42.75" customHeight="1" x14ac:dyDescent="0.35">
      <c r="A8" s="73" t="s">
        <v>91</v>
      </c>
      <c r="B8" s="73"/>
      <c r="C8" s="7"/>
      <c r="D8" s="33" t="s">
        <v>92</v>
      </c>
      <c r="E8" s="7"/>
      <c r="F8" s="60">
        <f>'درآمد سرمایه گذاری در سهام'!J15</f>
        <v>8667616082862</v>
      </c>
      <c r="G8" s="7"/>
      <c r="H8" s="9">
        <v>95.27</v>
      </c>
      <c r="I8" s="13"/>
      <c r="J8" s="9">
        <v>19.38</v>
      </c>
    </row>
    <row r="9" spans="1:10" s="3" customFormat="1" ht="42.75" customHeight="1" x14ac:dyDescent="0.35">
      <c r="A9" s="71" t="s">
        <v>93</v>
      </c>
      <c r="B9" s="71"/>
      <c r="C9" s="7"/>
      <c r="D9" s="39" t="s">
        <v>94</v>
      </c>
      <c r="E9" s="7"/>
      <c r="F9" s="61">
        <f>'درآمد سرمایه گذاری در صندوق'!J25</f>
        <v>424617834311</v>
      </c>
      <c r="G9" s="7"/>
      <c r="H9" s="11">
        <v>4.6500000000000004</v>
      </c>
      <c r="I9" s="13"/>
      <c r="J9" s="11">
        <v>0.95</v>
      </c>
    </row>
    <row r="10" spans="1:10" s="3" customFormat="1" ht="42.75" customHeight="1" x14ac:dyDescent="0.35">
      <c r="A10" s="71" t="s">
        <v>95</v>
      </c>
      <c r="B10" s="71"/>
      <c r="C10" s="7"/>
      <c r="D10" s="39" t="s">
        <v>96</v>
      </c>
      <c r="E10" s="7"/>
      <c r="F10" s="61">
        <f>'درآمد سرمایه گذاری در اوراق به'!J12</f>
        <v>689390498</v>
      </c>
      <c r="G10" s="7"/>
      <c r="H10" s="11">
        <v>0.01</v>
      </c>
      <c r="I10" s="13"/>
      <c r="J10" s="11">
        <v>0</v>
      </c>
    </row>
    <row r="11" spans="1:10" s="3" customFormat="1" ht="42.75" customHeight="1" x14ac:dyDescent="0.35">
      <c r="A11" s="71" t="s">
        <v>97</v>
      </c>
      <c r="B11" s="71"/>
      <c r="C11" s="7"/>
      <c r="D11" s="39" t="s">
        <v>98</v>
      </c>
      <c r="E11" s="7"/>
      <c r="F11" s="61">
        <f>'درآمد سپرده بانکی'!D12</f>
        <v>10331944</v>
      </c>
      <c r="G11" s="7"/>
      <c r="H11" s="11">
        <v>0</v>
      </c>
      <c r="I11" s="13"/>
      <c r="J11" s="11">
        <v>0</v>
      </c>
    </row>
    <row r="12" spans="1:10" s="3" customFormat="1" ht="42.75" customHeight="1" x14ac:dyDescent="0.35">
      <c r="A12" s="67" t="s">
        <v>99</v>
      </c>
      <c r="B12" s="67"/>
      <c r="C12" s="7"/>
      <c r="D12" s="34" t="s">
        <v>100</v>
      </c>
      <c r="E12" s="7"/>
      <c r="F12" s="64">
        <f>'سایر درآمدها'!D12</f>
        <v>9267613526</v>
      </c>
      <c r="G12" s="13"/>
      <c r="H12" s="17">
        <v>0</v>
      </c>
      <c r="I12" s="13"/>
      <c r="J12" s="17">
        <v>0</v>
      </c>
    </row>
    <row r="13" spans="1:10" s="3" customFormat="1" ht="42" customHeight="1" x14ac:dyDescent="0.35">
      <c r="A13" s="70" t="s">
        <v>25</v>
      </c>
      <c r="B13" s="70"/>
      <c r="C13" s="28"/>
      <c r="D13" s="27"/>
      <c r="E13" s="28"/>
      <c r="F13" s="27">
        <f>SUM(F8:F12)</f>
        <v>9102201253141</v>
      </c>
      <c r="G13" s="28"/>
      <c r="H13" s="30">
        <f>SUM(H8:H12)</f>
        <v>99.93</v>
      </c>
      <c r="I13" s="36"/>
      <c r="J13" s="30">
        <f>SUM(J8:J12)</f>
        <v>20.329999999999998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scale="7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  <pageSetUpPr fitToPage="1"/>
  </sheetPr>
  <dimension ref="A1:W15"/>
  <sheetViews>
    <sheetView rightToLeft="1" view="pageBreakPreview" zoomScale="60"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H16" sqref="H16"/>
    </sheetView>
  </sheetViews>
  <sheetFormatPr defaultRowHeight="12.75" x14ac:dyDescent="0.2"/>
  <cols>
    <col min="1" max="1" width="8.7109375" customWidth="1"/>
    <col min="2" max="2" width="30.28515625" customWidth="1"/>
    <col min="3" max="3" width="1.28515625" customWidth="1"/>
    <col min="4" max="4" width="21.28515625" bestFit="1" customWidth="1"/>
    <col min="5" max="5" width="1.28515625" customWidth="1"/>
    <col min="6" max="6" width="29.42578125" bestFit="1" customWidth="1"/>
    <col min="7" max="7" width="1.28515625" customWidth="1"/>
    <col min="8" max="8" width="28" bestFit="1" customWidth="1"/>
    <col min="9" max="9" width="1.28515625" customWidth="1"/>
    <col min="10" max="10" width="27.85546875" bestFit="1" customWidth="1"/>
    <col min="11" max="11" width="1.28515625" customWidth="1"/>
    <col min="12" max="12" width="25.85546875" bestFit="1" customWidth="1"/>
    <col min="13" max="13" width="1.28515625" customWidth="1"/>
    <col min="14" max="14" width="27" bestFit="1" customWidth="1"/>
    <col min="15" max="16" width="1.28515625" customWidth="1"/>
    <col min="17" max="17" width="26.85546875" bestFit="1" customWidth="1"/>
    <col min="18" max="18" width="1.28515625" customWidth="1"/>
    <col min="19" max="19" width="27.5703125" bestFit="1" customWidth="1"/>
    <col min="20" max="20" width="1.28515625" customWidth="1"/>
    <col min="21" max="21" width="28.42578125" bestFit="1" customWidth="1"/>
    <col min="22" max="22" width="1.28515625" customWidth="1"/>
    <col min="23" max="23" width="25.85546875" bestFit="1" customWidth="1"/>
    <col min="24" max="24" width="0.28515625" customWidth="1"/>
  </cols>
  <sheetData>
    <row r="1" spans="1:23" ht="34.5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</row>
    <row r="2" spans="1:23" ht="34.5" customHeight="1" x14ac:dyDescent="0.2">
      <c r="A2" s="81" t="s">
        <v>84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</row>
    <row r="3" spans="1:23" ht="34.5" customHeight="1" x14ac:dyDescent="0.2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</row>
    <row r="4" spans="1:23" ht="14.25" customHeight="1" x14ac:dyDescent="0.3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23" ht="29.25" customHeight="1" x14ac:dyDescent="0.2">
      <c r="A5" s="19" t="s">
        <v>101</v>
      </c>
      <c r="B5" s="82" t="s">
        <v>102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</row>
    <row r="6" spans="1:23" s="3" customFormat="1" ht="27.75" customHeight="1" x14ac:dyDescent="0.35">
      <c r="D6" s="72" t="s">
        <v>103</v>
      </c>
      <c r="E6" s="72"/>
      <c r="F6" s="72"/>
      <c r="G6" s="72"/>
      <c r="H6" s="72"/>
      <c r="I6" s="72"/>
      <c r="J6" s="72"/>
      <c r="K6" s="72"/>
      <c r="L6" s="72"/>
      <c r="N6" s="72" t="s">
        <v>104</v>
      </c>
      <c r="O6" s="72"/>
      <c r="P6" s="72"/>
      <c r="Q6" s="72"/>
      <c r="R6" s="72"/>
      <c r="S6" s="72"/>
      <c r="T6" s="72"/>
      <c r="U6" s="72"/>
      <c r="V6" s="72"/>
      <c r="W6" s="72"/>
    </row>
    <row r="7" spans="1:23" s="3" customFormat="1" ht="27.75" customHeight="1" x14ac:dyDescent="0.35">
      <c r="D7" s="4"/>
      <c r="E7" s="4"/>
      <c r="F7" s="4"/>
      <c r="G7" s="4"/>
      <c r="H7" s="4"/>
      <c r="I7" s="4"/>
      <c r="J7" s="75" t="s">
        <v>25</v>
      </c>
      <c r="K7" s="75"/>
      <c r="L7" s="75"/>
      <c r="N7" s="4"/>
      <c r="O7" s="4"/>
      <c r="P7" s="4"/>
      <c r="Q7" s="4"/>
      <c r="R7" s="4"/>
      <c r="S7" s="4"/>
      <c r="T7" s="4"/>
      <c r="U7" s="75" t="s">
        <v>25</v>
      </c>
      <c r="V7" s="75"/>
      <c r="W7" s="75"/>
    </row>
    <row r="8" spans="1:23" s="3" customFormat="1" ht="27.75" customHeight="1" x14ac:dyDescent="0.35">
      <c r="A8" s="72" t="s">
        <v>105</v>
      </c>
      <c r="B8" s="72"/>
      <c r="D8" s="5" t="s">
        <v>106</v>
      </c>
      <c r="F8" s="5" t="s">
        <v>107</v>
      </c>
      <c r="H8" s="5" t="s">
        <v>108</v>
      </c>
      <c r="J8" s="45" t="s">
        <v>69</v>
      </c>
      <c r="K8" s="4"/>
      <c r="L8" s="45" t="s">
        <v>89</v>
      </c>
      <c r="N8" s="5" t="s">
        <v>106</v>
      </c>
      <c r="P8" s="72" t="s">
        <v>107</v>
      </c>
      <c r="Q8" s="72"/>
      <c r="S8" s="5" t="s">
        <v>108</v>
      </c>
      <c r="U8" s="45" t="s">
        <v>69</v>
      </c>
      <c r="V8" s="4"/>
      <c r="W8" s="45" t="s">
        <v>89</v>
      </c>
    </row>
    <row r="9" spans="1:23" s="7" customFormat="1" ht="55.5" customHeight="1" x14ac:dyDescent="0.2">
      <c r="A9" s="73" t="s">
        <v>19</v>
      </c>
      <c r="B9" s="73"/>
      <c r="D9" s="23">
        <v>0</v>
      </c>
      <c r="F9" s="8">
        <v>3514696282278</v>
      </c>
      <c r="H9" s="8">
        <v>1646310807687</v>
      </c>
      <c r="J9" s="47">
        <f>F9+H9</f>
        <v>5161007089965</v>
      </c>
      <c r="L9" s="52">
        <f>J9/درآمد!$F$13</f>
        <v>0.5670064796890788</v>
      </c>
      <c r="N9" s="23">
        <v>0</v>
      </c>
      <c r="P9" s="74">
        <v>4452554375762</v>
      </c>
      <c r="Q9" s="74"/>
      <c r="S9" s="8">
        <v>1745288712224</v>
      </c>
      <c r="U9" s="47">
        <f>N9+P9+S9</f>
        <v>6197843087986</v>
      </c>
      <c r="W9" s="52">
        <f>U9/درآمد!$F$13</f>
        <v>0.68091694696898075</v>
      </c>
    </row>
    <row r="10" spans="1:23" s="7" customFormat="1" ht="55.5" customHeight="1" x14ac:dyDescent="0.2">
      <c r="A10" s="71" t="s">
        <v>20</v>
      </c>
      <c r="B10" s="71"/>
      <c r="D10" s="12">
        <v>0</v>
      </c>
      <c r="F10" s="10">
        <v>465964598199</v>
      </c>
      <c r="H10" s="10">
        <v>16258550618</v>
      </c>
      <c r="J10" s="16">
        <f>F10+H10</f>
        <v>482223148817</v>
      </c>
      <c r="L10" s="50">
        <f>J10/درآمد!$F$13</f>
        <v>5.2978739472563714E-2</v>
      </c>
      <c r="N10" s="10">
        <v>335540227800</v>
      </c>
      <c r="P10" s="68">
        <v>772918654657</v>
      </c>
      <c r="Q10" s="68"/>
      <c r="S10" s="10">
        <v>25087051235</v>
      </c>
      <c r="U10" s="16">
        <f t="shared" ref="U10:U13" si="0">N10+P10+S10</f>
        <v>1133545933692</v>
      </c>
      <c r="W10" s="49">
        <f>U10/درآمد!$F$13</f>
        <v>0.1245353626191065</v>
      </c>
    </row>
    <row r="11" spans="1:23" s="7" customFormat="1" ht="55.5" customHeight="1" x14ac:dyDescent="0.2">
      <c r="A11" s="71" t="s">
        <v>150</v>
      </c>
      <c r="B11" s="71"/>
      <c r="D11" s="12">
        <v>0</v>
      </c>
      <c r="F11" s="10">
        <v>60598819991</v>
      </c>
      <c r="H11" s="10">
        <v>-579918903</v>
      </c>
      <c r="J11" s="16">
        <f t="shared" ref="J11:J14" si="1">F11+H11</f>
        <v>60018901088</v>
      </c>
      <c r="L11" s="51">
        <f>J11/درآمد!$F$13</f>
        <v>6.5938886010994974E-3</v>
      </c>
      <c r="N11" s="10">
        <v>941639880</v>
      </c>
      <c r="P11" s="68">
        <v>27320108032</v>
      </c>
      <c r="Q11" s="68"/>
      <c r="S11" s="10">
        <v>-580010508</v>
      </c>
      <c r="U11" s="16">
        <f t="shared" si="0"/>
        <v>27681737404</v>
      </c>
      <c r="W11" s="49">
        <f>U11/درآمد!$F$13</f>
        <v>3.0412135080453806E-3</v>
      </c>
    </row>
    <row r="12" spans="1:23" s="7" customFormat="1" ht="55.5" customHeight="1" x14ac:dyDescent="0.2">
      <c r="A12" s="71" t="s">
        <v>22</v>
      </c>
      <c r="B12" s="71"/>
      <c r="D12" s="12">
        <v>0</v>
      </c>
      <c r="F12" s="10">
        <v>1490011274272</v>
      </c>
      <c r="H12" s="10">
        <v>97294787497</v>
      </c>
      <c r="J12" s="16">
        <f t="shared" si="1"/>
        <v>1587306061769</v>
      </c>
      <c r="L12" s="51">
        <f>J12/درآمد!$F$13</f>
        <v>0.17438705403500612</v>
      </c>
      <c r="N12" s="10">
        <v>188605231816</v>
      </c>
      <c r="P12" s="68">
        <v>2298174185658</v>
      </c>
      <c r="Q12" s="68"/>
      <c r="S12" s="10">
        <v>248188855240</v>
      </c>
      <c r="U12" s="16">
        <f t="shared" si="0"/>
        <v>2734968272714</v>
      </c>
      <c r="W12" s="49">
        <f>U12/درآمد!$F$13</f>
        <v>0.30047328076493734</v>
      </c>
    </row>
    <row r="13" spans="1:23" s="7" customFormat="1" ht="55.5" customHeight="1" x14ac:dyDescent="0.2">
      <c r="A13" s="71" t="s">
        <v>23</v>
      </c>
      <c r="B13" s="71"/>
      <c r="D13" s="12">
        <v>0</v>
      </c>
      <c r="F13" s="10">
        <v>792767834708</v>
      </c>
      <c r="H13" s="10">
        <v>9974489437</v>
      </c>
      <c r="J13" s="16">
        <f t="shared" si="1"/>
        <v>802742324145</v>
      </c>
      <c r="L13" s="51">
        <f>J13/درآمد!$F$13</f>
        <v>8.8192108899810204E-2</v>
      </c>
      <c r="N13" s="12">
        <v>0</v>
      </c>
      <c r="P13" s="68">
        <v>993425238280</v>
      </c>
      <c r="Q13" s="68"/>
      <c r="S13" s="10">
        <v>18782658404</v>
      </c>
      <c r="U13" s="16">
        <f t="shared" si="0"/>
        <v>1012207896684</v>
      </c>
      <c r="W13" s="49">
        <f>U13/درآمد!$F$13</f>
        <v>0.11120473702278401</v>
      </c>
    </row>
    <row r="14" spans="1:23" s="7" customFormat="1" ht="55.5" customHeight="1" x14ac:dyDescent="0.2">
      <c r="A14" s="67" t="s">
        <v>21</v>
      </c>
      <c r="B14" s="67"/>
      <c r="D14" s="24">
        <v>0</v>
      </c>
      <c r="F14" s="15">
        <v>574318557078</v>
      </c>
      <c r="H14" s="24">
        <v>0</v>
      </c>
      <c r="J14" s="16">
        <f t="shared" si="1"/>
        <v>574318557078</v>
      </c>
      <c r="L14" s="51">
        <f>J14/درآمد!$F$13</f>
        <v>6.3096666521168535E-2</v>
      </c>
      <c r="N14" s="15">
        <v>272694154200</v>
      </c>
      <c r="P14" s="68">
        <v>552846474164</v>
      </c>
      <c r="Q14" s="83"/>
      <c r="S14" s="15">
        <v>10660036320</v>
      </c>
      <c r="U14" s="16">
        <f>N14+P14+S14</f>
        <v>836200664684</v>
      </c>
      <c r="W14" s="49">
        <f>U14/درآمد!$F$13</f>
        <v>9.1867960444781724E-2</v>
      </c>
    </row>
    <row r="15" spans="1:23" s="3" customFormat="1" ht="54" customHeight="1" x14ac:dyDescent="0.35">
      <c r="A15" s="70" t="s">
        <v>25</v>
      </c>
      <c r="B15" s="70"/>
      <c r="C15" s="28"/>
      <c r="D15" s="37">
        <v>0</v>
      </c>
      <c r="E15" s="28"/>
      <c r="F15" s="27">
        <f>SUM(F9:F14)</f>
        <v>6898357366526</v>
      </c>
      <c r="G15" s="28"/>
      <c r="H15" s="27">
        <f>SUM(H9:H14)</f>
        <v>1769258716336</v>
      </c>
      <c r="I15" s="28"/>
      <c r="J15" s="48">
        <f>SUM(J9:J14)</f>
        <v>8667616082862</v>
      </c>
      <c r="K15" s="28"/>
      <c r="L15" s="53">
        <f>SUM(L9:L14)</f>
        <v>0.95225493721872689</v>
      </c>
      <c r="M15" s="28"/>
      <c r="N15" s="27">
        <f>SUM(N9:N14)</f>
        <v>797781253696</v>
      </c>
      <c r="O15" s="28"/>
      <c r="P15" s="28"/>
      <c r="Q15" s="27">
        <f>SUM(N15:P15)</f>
        <v>797781253696</v>
      </c>
      <c r="R15" s="28"/>
      <c r="S15" s="27">
        <f>SUM(S9:S14)</f>
        <v>2047427302915</v>
      </c>
      <c r="T15" s="28"/>
      <c r="U15" s="48">
        <f>SUM(U9:U14)</f>
        <v>11942447593164</v>
      </c>
      <c r="V15" s="28"/>
      <c r="W15" s="53">
        <f>SUM(W9:W14)</f>
        <v>1.3120395013286357</v>
      </c>
    </row>
  </sheetData>
  <mergeCells count="2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</mergeCells>
  <pageMargins left="0.39" right="0.39" top="0.39" bottom="0.39" header="0" footer="0"/>
  <pageSetup scale="4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  <pageSetUpPr fitToPage="1"/>
  </sheetPr>
  <dimension ref="A1:W25"/>
  <sheetViews>
    <sheetView rightToLeft="1" view="pageBreakPreview" topLeftCell="A4" zoomScale="60" zoomScaleNormal="100" workbookViewId="0">
      <pane xSplit="3" ySplit="5" topLeftCell="D9" activePane="bottomRight" state="frozen"/>
      <selection activeCell="A4" sqref="A4"/>
      <selection pane="topRight" activeCell="D4" sqref="D4"/>
      <selection pane="bottomLeft" activeCell="A9" sqref="A9"/>
      <selection pane="bottomRight" activeCell="AG16" sqref="AG16"/>
    </sheetView>
  </sheetViews>
  <sheetFormatPr defaultRowHeight="12.75" x14ac:dyDescent="0.2"/>
  <cols>
    <col min="1" max="1" width="10.42578125" customWidth="1"/>
    <col min="2" max="2" width="46.5703125" customWidth="1"/>
    <col min="3" max="3" width="1.28515625" customWidth="1"/>
    <col min="4" max="4" width="15.85546875" customWidth="1"/>
    <col min="5" max="5" width="1.28515625" customWidth="1"/>
    <col min="6" max="6" width="26.140625" bestFit="1" customWidth="1"/>
    <col min="7" max="7" width="1.28515625" customWidth="1"/>
    <col min="8" max="8" width="23.5703125" bestFit="1" customWidth="1"/>
    <col min="9" max="9" width="1.28515625" customWidth="1"/>
    <col min="10" max="10" width="24.42578125" bestFit="1" customWidth="1"/>
    <col min="11" max="11" width="1.28515625" customWidth="1"/>
    <col min="12" max="12" width="16.140625" customWidth="1"/>
    <col min="13" max="13" width="1.28515625" customWidth="1"/>
    <col min="14" max="14" width="24" bestFit="1" customWidth="1"/>
    <col min="15" max="16" width="1.28515625" customWidth="1"/>
    <col min="17" max="17" width="24.42578125" bestFit="1" customWidth="1"/>
    <col min="18" max="18" width="1.28515625" customWidth="1"/>
    <col min="19" max="19" width="25.28515625" bestFit="1" customWidth="1"/>
    <col min="20" max="20" width="1.28515625" customWidth="1"/>
    <col min="21" max="21" width="27.5703125" bestFit="1" customWidth="1"/>
    <col min="22" max="22" width="1.28515625" customWidth="1"/>
    <col min="23" max="23" width="17" customWidth="1"/>
    <col min="24" max="24" width="0.28515625" customWidth="1"/>
  </cols>
  <sheetData>
    <row r="1" spans="1:23" s="18" customFormat="1" ht="39" customHeight="1" x14ac:dyDescent="0.3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</row>
    <row r="2" spans="1:23" s="18" customFormat="1" ht="39" customHeight="1" x14ac:dyDescent="0.35">
      <c r="A2" s="81" t="s">
        <v>84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</row>
    <row r="3" spans="1:23" s="18" customFormat="1" ht="39" customHeight="1" x14ac:dyDescent="0.35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</row>
    <row r="4" spans="1:23" s="18" customFormat="1" ht="39" customHeight="1" x14ac:dyDescent="0.35"/>
    <row r="5" spans="1:23" s="18" customFormat="1" ht="39" customHeight="1" x14ac:dyDescent="0.35">
      <c r="A5" s="19" t="s">
        <v>109</v>
      </c>
      <c r="B5" s="82" t="s">
        <v>110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</row>
    <row r="6" spans="1:23" s="3" customFormat="1" ht="42" customHeight="1" x14ac:dyDescent="0.35">
      <c r="D6" s="72" t="s">
        <v>103</v>
      </c>
      <c r="E6" s="72"/>
      <c r="F6" s="72"/>
      <c r="G6" s="72"/>
      <c r="H6" s="72"/>
      <c r="I6" s="72"/>
      <c r="J6" s="72"/>
      <c r="K6" s="72"/>
      <c r="L6" s="72"/>
      <c r="N6" s="72" t="s">
        <v>104</v>
      </c>
      <c r="O6" s="72"/>
      <c r="P6" s="72"/>
      <c r="Q6" s="72"/>
      <c r="R6" s="72"/>
      <c r="S6" s="72"/>
      <c r="T6" s="72"/>
      <c r="U6" s="72"/>
      <c r="V6" s="72"/>
      <c r="W6" s="72"/>
    </row>
    <row r="7" spans="1:23" s="3" customFormat="1" ht="42" customHeight="1" x14ac:dyDescent="0.35">
      <c r="D7" s="4"/>
      <c r="E7" s="4"/>
      <c r="F7" s="4"/>
      <c r="G7" s="4"/>
      <c r="H7" s="4"/>
      <c r="I7" s="4"/>
      <c r="J7" s="75" t="s">
        <v>25</v>
      </c>
      <c r="K7" s="75"/>
      <c r="L7" s="75"/>
      <c r="N7" s="4"/>
      <c r="O7" s="4"/>
      <c r="P7" s="4"/>
      <c r="Q7" s="4"/>
      <c r="R7" s="4"/>
      <c r="S7" s="4"/>
      <c r="T7" s="4"/>
      <c r="U7" s="75" t="s">
        <v>25</v>
      </c>
      <c r="V7" s="75"/>
      <c r="W7" s="75"/>
    </row>
    <row r="8" spans="1:23" s="3" customFormat="1" ht="58.5" customHeight="1" x14ac:dyDescent="0.35">
      <c r="A8" s="72" t="s">
        <v>32</v>
      </c>
      <c r="B8" s="72"/>
      <c r="D8" s="25" t="s">
        <v>111</v>
      </c>
      <c r="F8" s="5" t="s">
        <v>107</v>
      </c>
      <c r="H8" s="5" t="s">
        <v>108</v>
      </c>
      <c r="J8" s="45" t="s">
        <v>69</v>
      </c>
      <c r="K8" s="4"/>
      <c r="L8" s="54" t="s">
        <v>89</v>
      </c>
      <c r="N8" s="5" t="s">
        <v>111</v>
      </c>
      <c r="P8" s="72" t="s">
        <v>107</v>
      </c>
      <c r="Q8" s="72"/>
      <c r="S8" s="5" t="s">
        <v>108</v>
      </c>
      <c r="U8" s="45" t="s">
        <v>69</v>
      </c>
      <c r="V8" s="4"/>
      <c r="W8" s="40" t="s">
        <v>89</v>
      </c>
    </row>
    <row r="9" spans="1:23" s="7" customFormat="1" ht="35.25" customHeight="1" x14ac:dyDescent="0.2">
      <c r="A9" s="73" t="s">
        <v>41</v>
      </c>
      <c r="B9" s="73"/>
      <c r="D9" s="23">
        <v>0</v>
      </c>
      <c r="F9" s="8">
        <v>100028968044</v>
      </c>
      <c r="H9" s="8">
        <v>20875989788</v>
      </c>
      <c r="J9" s="47">
        <f>D9+F9+H9</f>
        <v>120904957832</v>
      </c>
      <c r="L9" s="55">
        <f>J9/درآمد!$F$13</f>
        <v>1.3283045987395407E-2</v>
      </c>
      <c r="N9" s="23">
        <v>0</v>
      </c>
      <c r="P9" s="74">
        <v>101799179950</v>
      </c>
      <c r="Q9" s="74"/>
      <c r="S9" s="8">
        <v>20875989788</v>
      </c>
      <c r="U9" s="47">
        <f>N9+P9+S9</f>
        <v>122675169738</v>
      </c>
      <c r="W9" s="9">
        <v>0.93</v>
      </c>
    </row>
    <row r="10" spans="1:23" s="7" customFormat="1" ht="35.25" customHeight="1" x14ac:dyDescent="0.2">
      <c r="A10" s="71" t="s">
        <v>112</v>
      </c>
      <c r="B10" s="71"/>
      <c r="D10" s="12">
        <v>0</v>
      </c>
      <c r="F10" s="10">
        <v>14294472111</v>
      </c>
      <c r="H10" s="10">
        <v>1220739391</v>
      </c>
      <c r="J10" s="16">
        <f t="shared" ref="J10:J24" si="0">D10+F10+H10</f>
        <v>15515211502</v>
      </c>
      <c r="L10" s="51">
        <f>J10/درآمد!$F$13</f>
        <v>1.7045559717377146E-3</v>
      </c>
      <c r="N10" s="12">
        <v>0</v>
      </c>
      <c r="P10" s="68">
        <v>14294472111</v>
      </c>
      <c r="Q10" s="68"/>
      <c r="S10" s="10">
        <v>1220739391</v>
      </c>
      <c r="U10" s="16">
        <f t="shared" ref="U10:U24" si="1">N10+P10+S10</f>
        <v>15515211502</v>
      </c>
      <c r="W10" s="11">
        <v>0.12</v>
      </c>
    </row>
    <row r="11" spans="1:23" s="7" customFormat="1" ht="35.25" customHeight="1" x14ac:dyDescent="0.2">
      <c r="A11" s="71" t="s">
        <v>42</v>
      </c>
      <c r="B11" s="71"/>
      <c r="D11" s="12">
        <v>0</v>
      </c>
      <c r="F11" s="12">
        <v>147549982</v>
      </c>
      <c r="H11" s="10">
        <v>1564148615</v>
      </c>
      <c r="J11" s="16">
        <f t="shared" si="0"/>
        <v>1711698597</v>
      </c>
      <c r="L11" s="51">
        <f>J11/درآمد!$F$13</f>
        <v>1.8805325760176141E-4</v>
      </c>
      <c r="N11" s="12">
        <v>0</v>
      </c>
      <c r="P11" s="68">
        <v>0</v>
      </c>
      <c r="Q11" s="68"/>
      <c r="S11" s="10">
        <v>1564148615</v>
      </c>
      <c r="U11" s="16">
        <f t="shared" si="1"/>
        <v>1564148615</v>
      </c>
      <c r="W11" s="11">
        <v>0.01</v>
      </c>
    </row>
    <row r="12" spans="1:23" s="7" customFormat="1" ht="35.25" customHeight="1" x14ac:dyDescent="0.2">
      <c r="A12" s="71" t="s">
        <v>37</v>
      </c>
      <c r="B12" s="71"/>
      <c r="D12" s="12">
        <v>0</v>
      </c>
      <c r="F12" s="10">
        <v>6302422710</v>
      </c>
      <c r="H12" s="10">
        <v>1034415372</v>
      </c>
      <c r="J12" s="16">
        <f t="shared" si="0"/>
        <v>7336838082</v>
      </c>
      <c r="L12" s="51">
        <f>J12/درآمد!$F$13</f>
        <v>8.0605096261392748E-4</v>
      </c>
      <c r="N12" s="12">
        <v>0</v>
      </c>
      <c r="P12" s="68">
        <v>33145410152</v>
      </c>
      <c r="Q12" s="68"/>
      <c r="S12" s="10">
        <v>14380268781</v>
      </c>
      <c r="U12" s="16">
        <f t="shared" si="1"/>
        <v>47525678933</v>
      </c>
      <c r="W12" s="11">
        <v>0.36</v>
      </c>
    </row>
    <row r="13" spans="1:23" s="7" customFormat="1" ht="35.25" customHeight="1" x14ac:dyDescent="0.2">
      <c r="A13" s="71" t="s">
        <v>40</v>
      </c>
      <c r="B13" s="71"/>
      <c r="D13" s="12">
        <v>0</v>
      </c>
      <c r="F13" s="10">
        <v>22750416394</v>
      </c>
      <c r="H13" s="10">
        <v>46786621877</v>
      </c>
      <c r="J13" s="16">
        <f t="shared" si="0"/>
        <v>69537038271</v>
      </c>
      <c r="L13" s="51">
        <f>J13/درآمد!$F$13</f>
        <v>7.6395847924153586E-3</v>
      </c>
      <c r="N13" s="12">
        <v>0</v>
      </c>
      <c r="P13" s="68">
        <v>31265937829</v>
      </c>
      <c r="Q13" s="68"/>
      <c r="S13" s="10">
        <v>124693841552</v>
      </c>
      <c r="U13" s="16">
        <f t="shared" si="1"/>
        <v>155959779381</v>
      </c>
      <c r="W13" s="11">
        <v>1.17</v>
      </c>
    </row>
    <row r="14" spans="1:23" s="7" customFormat="1" ht="35.25" customHeight="1" x14ac:dyDescent="0.2">
      <c r="A14" s="71" t="s">
        <v>39</v>
      </c>
      <c r="B14" s="71"/>
      <c r="D14" s="12">
        <v>0</v>
      </c>
      <c r="F14" s="10">
        <v>12786089243</v>
      </c>
      <c r="H14" s="10">
        <v>5299731056</v>
      </c>
      <c r="J14" s="16">
        <f t="shared" si="0"/>
        <v>18085820299</v>
      </c>
      <c r="L14" s="51">
        <f>J14/درآمد!$F$13</f>
        <v>1.9869721395974322E-3</v>
      </c>
      <c r="N14" s="12">
        <v>0</v>
      </c>
      <c r="P14" s="68">
        <v>27536222790</v>
      </c>
      <c r="Q14" s="68"/>
      <c r="S14" s="10">
        <v>10472571158</v>
      </c>
      <c r="U14" s="16">
        <f t="shared" si="1"/>
        <v>38008793948</v>
      </c>
      <c r="W14" s="11">
        <v>0.28000000000000003</v>
      </c>
    </row>
    <row r="15" spans="1:23" s="7" customFormat="1" ht="35.25" customHeight="1" x14ac:dyDescent="0.2">
      <c r="A15" s="71" t="s">
        <v>46</v>
      </c>
      <c r="B15" s="71"/>
      <c r="D15" s="12">
        <v>0</v>
      </c>
      <c r="F15" s="10">
        <v>17849631886</v>
      </c>
      <c r="H15" s="10">
        <v>1217855442</v>
      </c>
      <c r="J15" s="16">
        <f t="shared" si="0"/>
        <v>19067487328</v>
      </c>
      <c r="L15" s="51">
        <f>J15/درآمد!$F$13</f>
        <v>2.0948215489544537E-3</v>
      </c>
      <c r="N15" s="12">
        <v>0</v>
      </c>
      <c r="P15" s="68">
        <v>17849631886</v>
      </c>
      <c r="Q15" s="68"/>
      <c r="S15" s="10">
        <v>1217855442</v>
      </c>
      <c r="U15" s="16">
        <f t="shared" si="1"/>
        <v>19067487328</v>
      </c>
      <c r="W15" s="11">
        <v>0.14000000000000001</v>
      </c>
    </row>
    <row r="16" spans="1:23" s="7" customFormat="1" ht="35.25" customHeight="1" x14ac:dyDescent="0.2">
      <c r="A16" s="71" t="s">
        <v>38</v>
      </c>
      <c r="B16" s="71"/>
      <c r="D16" s="12">
        <v>0</v>
      </c>
      <c r="F16" s="10">
        <v>4417868415</v>
      </c>
      <c r="H16" s="10">
        <v>1104169108</v>
      </c>
      <c r="J16" s="16">
        <f t="shared" si="0"/>
        <v>5522037523</v>
      </c>
      <c r="L16" s="51">
        <f>J16/درآمد!$F$13</f>
        <v>6.0667055906882391E-4</v>
      </c>
      <c r="N16" s="12">
        <v>0</v>
      </c>
      <c r="P16" s="68">
        <v>6408071340</v>
      </c>
      <c r="Q16" s="68"/>
      <c r="S16" s="10">
        <v>3228967850</v>
      </c>
      <c r="U16" s="16">
        <f t="shared" si="1"/>
        <v>9637039190</v>
      </c>
      <c r="W16" s="11">
        <v>7.0000000000000007E-2</v>
      </c>
    </row>
    <row r="17" spans="1:23" s="7" customFormat="1" ht="35.25" customHeight="1" x14ac:dyDescent="0.2">
      <c r="A17" s="71" t="s">
        <v>113</v>
      </c>
      <c r="B17" s="71"/>
      <c r="D17" s="12">
        <v>0</v>
      </c>
      <c r="F17" s="12">
        <v>0</v>
      </c>
      <c r="G17" s="13"/>
      <c r="H17" s="12">
        <v>0</v>
      </c>
      <c r="J17" s="16">
        <f t="shared" si="0"/>
        <v>0</v>
      </c>
      <c r="K17" s="13"/>
      <c r="L17" s="51">
        <f>J17/درآمد!$F$13</f>
        <v>0</v>
      </c>
      <c r="M17" s="13"/>
      <c r="N17" s="12">
        <v>0</v>
      </c>
      <c r="P17" s="78">
        <v>0</v>
      </c>
      <c r="Q17" s="78"/>
      <c r="S17" s="10">
        <v>3336338376</v>
      </c>
      <c r="U17" s="16">
        <f t="shared" si="1"/>
        <v>3336338376</v>
      </c>
      <c r="W17" s="11">
        <v>0.02</v>
      </c>
    </row>
    <row r="18" spans="1:23" s="7" customFormat="1" ht="35.25" customHeight="1" x14ac:dyDescent="0.2">
      <c r="A18" s="71" t="s">
        <v>35</v>
      </c>
      <c r="B18" s="71"/>
      <c r="D18" s="12">
        <v>0</v>
      </c>
      <c r="F18" s="10">
        <v>139147470443</v>
      </c>
      <c r="H18" s="12">
        <v>0</v>
      </c>
      <c r="J18" s="16">
        <f t="shared" si="0"/>
        <v>139147470443</v>
      </c>
      <c r="L18" s="51">
        <f>J18/درآمد!$F$13</f>
        <v>1.5287232898194027E-2</v>
      </c>
      <c r="N18" s="12">
        <v>0</v>
      </c>
      <c r="P18" s="68">
        <v>634084983519</v>
      </c>
      <c r="Q18" s="68"/>
      <c r="S18" s="10">
        <v>137575180239</v>
      </c>
      <c r="U18" s="16">
        <f t="shared" si="1"/>
        <v>771660163758</v>
      </c>
      <c r="W18" s="11">
        <v>5.82</v>
      </c>
    </row>
    <row r="19" spans="1:23" s="7" customFormat="1" ht="35.25" customHeight="1" x14ac:dyDescent="0.2">
      <c r="A19" s="71" t="s">
        <v>36</v>
      </c>
      <c r="B19" s="71"/>
      <c r="D19" s="12">
        <v>0</v>
      </c>
      <c r="F19" s="10">
        <v>20890723259</v>
      </c>
      <c r="H19" s="12">
        <v>0</v>
      </c>
      <c r="J19" s="16">
        <f t="shared" si="0"/>
        <v>20890723259</v>
      </c>
      <c r="L19" s="51">
        <f>J19/درآمد!$F$13</f>
        <v>2.2951286922810021E-3</v>
      </c>
      <c r="N19" s="12">
        <v>0</v>
      </c>
      <c r="P19" s="68">
        <v>38069509795</v>
      </c>
      <c r="Q19" s="68"/>
      <c r="S19" s="12">
        <v>0</v>
      </c>
      <c r="U19" s="16">
        <f t="shared" si="1"/>
        <v>38069509795</v>
      </c>
      <c r="W19" s="11">
        <v>0.28999999999999998</v>
      </c>
    </row>
    <row r="20" spans="1:23" s="7" customFormat="1" ht="35.25" customHeight="1" x14ac:dyDescent="0.2">
      <c r="A20" s="71" t="s">
        <v>114</v>
      </c>
      <c r="B20" s="71"/>
      <c r="D20" s="12">
        <v>0</v>
      </c>
      <c r="F20" s="10">
        <v>2010253234</v>
      </c>
      <c r="H20" s="12">
        <v>0</v>
      </c>
      <c r="J20" s="16">
        <f t="shared" si="0"/>
        <v>2010253234</v>
      </c>
      <c r="L20" s="51">
        <f>J20/درآمد!$F$13</f>
        <v>2.2085352521801241E-4</v>
      </c>
      <c r="N20" s="12">
        <v>0</v>
      </c>
      <c r="P20" s="68">
        <v>2010253234</v>
      </c>
      <c r="Q20" s="68"/>
      <c r="S20" s="12">
        <v>0</v>
      </c>
      <c r="U20" s="16">
        <f t="shared" si="1"/>
        <v>2010253234</v>
      </c>
      <c r="W20" s="11">
        <v>0.02</v>
      </c>
    </row>
    <row r="21" spans="1:23" s="7" customFormat="1" ht="35.25" customHeight="1" x14ac:dyDescent="0.2">
      <c r="A21" s="71" t="s">
        <v>45</v>
      </c>
      <c r="B21" s="71"/>
      <c r="D21" s="12">
        <v>0</v>
      </c>
      <c r="F21" s="10">
        <v>403129233</v>
      </c>
      <c r="H21" s="12">
        <v>0</v>
      </c>
      <c r="J21" s="16">
        <f t="shared" si="0"/>
        <v>403129233</v>
      </c>
      <c r="L21" s="51">
        <f>J21/درآمد!$F$13</f>
        <v>4.428920233563146E-5</v>
      </c>
      <c r="N21" s="12">
        <v>0</v>
      </c>
      <c r="P21" s="68">
        <v>403129233</v>
      </c>
      <c r="Q21" s="68"/>
      <c r="S21" s="12">
        <v>0</v>
      </c>
      <c r="U21" s="16">
        <f t="shared" si="1"/>
        <v>403129233</v>
      </c>
      <c r="W21" s="11">
        <v>0</v>
      </c>
    </row>
    <row r="22" spans="1:23" s="7" customFormat="1" ht="35.25" customHeight="1" x14ac:dyDescent="0.2">
      <c r="A22" s="71" t="s">
        <v>44</v>
      </c>
      <c r="B22" s="71"/>
      <c r="D22" s="12">
        <v>0</v>
      </c>
      <c r="F22" s="10">
        <v>2022983581</v>
      </c>
      <c r="H22" s="12">
        <v>0</v>
      </c>
      <c r="J22" s="16">
        <f t="shared" si="0"/>
        <v>2022983581</v>
      </c>
      <c r="L22" s="51">
        <f>J22/درآمد!$F$13</f>
        <v>2.2225212613288529E-4</v>
      </c>
      <c r="N22" s="12">
        <v>0</v>
      </c>
      <c r="P22" s="68">
        <v>2022983581</v>
      </c>
      <c r="Q22" s="68"/>
      <c r="S22" s="12">
        <v>0</v>
      </c>
      <c r="U22" s="16">
        <f t="shared" si="1"/>
        <v>2022983581</v>
      </c>
      <c r="W22" s="11">
        <v>0.02</v>
      </c>
    </row>
    <row r="23" spans="1:23" s="7" customFormat="1" ht="35.25" customHeight="1" x14ac:dyDescent="0.2">
      <c r="A23" s="71" t="s">
        <v>43</v>
      </c>
      <c r="B23" s="71"/>
      <c r="D23" s="12">
        <v>0</v>
      </c>
      <c r="F23" s="10">
        <v>2572810127</v>
      </c>
      <c r="H23" s="12">
        <v>0</v>
      </c>
      <c r="J23" s="16">
        <f t="shared" si="0"/>
        <v>2572810127</v>
      </c>
      <c r="L23" s="51">
        <f>J23/درآمد!$F$13</f>
        <v>2.8265801375377972E-4</v>
      </c>
      <c r="N23" s="12">
        <v>0</v>
      </c>
      <c r="P23" s="68">
        <v>2572810127</v>
      </c>
      <c r="Q23" s="68"/>
      <c r="S23" s="12">
        <v>0</v>
      </c>
      <c r="U23" s="16">
        <f t="shared" si="1"/>
        <v>2572810127</v>
      </c>
      <c r="W23" s="11">
        <v>0.02</v>
      </c>
    </row>
    <row r="24" spans="1:23" s="7" customFormat="1" ht="35.25" customHeight="1" x14ac:dyDescent="0.2">
      <c r="A24" s="67" t="s">
        <v>47</v>
      </c>
      <c r="B24" s="67"/>
      <c r="D24" s="63">
        <v>0</v>
      </c>
      <c r="F24" s="15">
        <v>-110625000</v>
      </c>
      <c r="H24" s="24">
        <v>0</v>
      </c>
      <c r="J24" s="16">
        <f t="shared" si="0"/>
        <v>-110625000</v>
      </c>
      <c r="L24" s="51">
        <f>J24/درآمد!$F$13</f>
        <v>-1.215365348704253E-5</v>
      </c>
      <c r="N24" s="63">
        <v>0</v>
      </c>
      <c r="P24" s="68">
        <v>-110625000</v>
      </c>
      <c r="Q24" s="83"/>
      <c r="S24" s="24">
        <v>0</v>
      </c>
      <c r="U24" s="16">
        <f t="shared" si="1"/>
        <v>-110625000</v>
      </c>
      <c r="W24" s="17">
        <v>0</v>
      </c>
    </row>
    <row r="25" spans="1:23" s="7" customFormat="1" ht="51.75" customHeight="1" x14ac:dyDescent="0.2">
      <c r="A25" s="70" t="s">
        <v>25</v>
      </c>
      <c r="B25" s="70"/>
      <c r="C25" s="28"/>
      <c r="D25" s="35"/>
      <c r="E25" s="28"/>
      <c r="F25" s="27">
        <f>SUM(F9:F24)</f>
        <v>345514163662</v>
      </c>
      <c r="G25" s="28"/>
      <c r="H25" s="27">
        <f>SUM(H9:H24)</f>
        <v>79103670649</v>
      </c>
      <c r="I25" s="28"/>
      <c r="J25" s="48">
        <f>SUM(J9:J24)</f>
        <v>424617834311</v>
      </c>
      <c r="K25" s="28"/>
      <c r="L25" s="53">
        <f>SUM(L9:L24)</f>
        <v>4.6650016023813183E-2</v>
      </c>
      <c r="M25" s="28"/>
      <c r="N25" s="35"/>
      <c r="O25" s="28"/>
      <c r="P25" s="28"/>
      <c r="Q25" s="37">
        <f>SUM(P9:Q24)</f>
        <v>911351970547</v>
      </c>
      <c r="R25" s="28"/>
      <c r="S25" s="27">
        <f>SUM(S9:S24)</f>
        <v>318565901192</v>
      </c>
      <c r="T25" s="28"/>
      <c r="U25" s="48">
        <f>SUM(U9:U24)</f>
        <v>1229917871739</v>
      </c>
      <c r="V25" s="28"/>
      <c r="W25" s="30">
        <f>SUM(W9:W24)</f>
        <v>9.2699999999999978</v>
      </c>
    </row>
  </sheetData>
  <mergeCells count="4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5:B25"/>
    <mergeCell ref="A22:B22"/>
    <mergeCell ref="P22:Q22"/>
    <mergeCell ref="A23:B23"/>
    <mergeCell ref="P23:Q23"/>
    <mergeCell ref="A24:B24"/>
    <mergeCell ref="P24:Q24"/>
  </mergeCells>
  <pageMargins left="0.39" right="0.39" top="0.39" bottom="0.39" header="0" footer="0"/>
  <pageSetup scale="4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2"/>
  <sheetViews>
    <sheetView rightToLeft="1" view="pageBreakPreview" zoomScale="60" zoomScaleNormal="100" workbookViewId="0">
      <selection activeCell="P12" sqref="P12"/>
    </sheetView>
  </sheetViews>
  <sheetFormatPr defaultRowHeight="12.75" x14ac:dyDescent="0.2"/>
  <cols>
    <col min="1" max="1" width="10.42578125" customWidth="1"/>
    <col min="2" max="2" width="33.85546875" customWidth="1"/>
    <col min="3" max="3" width="1.28515625" customWidth="1"/>
    <col min="4" max="4" width="21.28515625" bestFit="1" customWidth="1"/>
    <col min="5" max="5" width="1.28515625" customWidth="1"/>
    <col min="6" max="6" width="22.7109375" bestFit="1" customWidth="1"/>
    <col min="7" max="7" width="1.28515625" customWidth="1"/>
    <col min="8" max="8" width="16.28515625" bestFit="1" customWidth="1"/>
    <col min="9" max="9" width="1.28515625" customWidth="1"/>
    <col min="10" max="10" width="19.42578125" customWidth="1"/>
    <col min="11" max="11" width="1.28515625" customWidth="1"/>
    <col min="12" max="12" width="22.7109375" bestFit="1" customWidth="1"/>
    <col min="13" max="13" width="1.28515625" customWidth="1"/>
    <col min="14" max="14" width="22.7109375" bestFit="1" customWidth="1"/>
    <col min="15" max="15" width="1.28515625" customWidth="1"/>
    <col min="16" max="16" width="22.7109375" bestFit="1" customWidth="1"/>
    <col min="17" max="17" width="1.28515625" customWidth="1"/>
    <col min="18" max="18" width="25" customWidth="1"/>
    <col min="19" max="19" width="0.28515625" customWidth="1"/>
  </cols>
  <sheetData>
    <row r="1" spans="1:18" s="18" customFormat="1" ht="42.75" customHeight="1" x14ac:dyDescent="0.3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</row>
    <row r="2" spans="1:18" s="18" customFormat="1" ht="42.75" customHeight="1" x14ac:dyDescent="0.35">
      <c r="A2" s="81" t="s">
        <v>84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</row>
    <row r="3" spans="1:18" s="18" customFormat="1" ht="42.75" customHeight="1" x14ac:dyDescent="0.35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8" s="18" customFormat="1" ht="14.45" customHeight="1" x14ac:dyDescent="0.35"/>
    <row r="5" spans="1:18" s="18" customFormat="1" ht="33" customHeight="1" x14ac:dyDescent="0.35">
      <c r="A5" s="19" t="s">
        <v>115</v>
      </c>
      <c r="B5" s="82" t="s">
        <v>116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</row>
    <row r="6" spans="1:18" s="3" customFormat="1" ht="36.75" customHeight="1" x14ac:dyDescent="0.35">
      <c r="D6" s="72" t="s">
        <v>103</v>
      </c>
      <c r="E6" s="72"/>
      <c r="F6" s="72"/>
      <c r="G6" s="72"/>
      <c r="H6" s="72"/>
      <c r="I6" s="72"/>
      <c r="J6" s="72"/>
      <c r="L6" s="72" t="s">
        <v>104</v>
      </c>
      <c r="M6" s="72"/>
      <c r="N6" s="72"/>
      <c r="O6" s="72"/>
      <c r="P6" s="72"/>
      <c r="Q6" s="72"/>
      <c r="R6" s="72"/>
    </row>
    <row r="7" spans="1:18" s="3" customFormat="1" ht="36.75" customHeight="1" x14ac:dyDescent="0.35">
      <c r="A7" s="86" t="s">
        <v>117</v>
      </c>
      <c r="B7" s="86"/>
      <c r="D7" s="84" t="s">
        <v>118</v>
      </c>
      <c r="E7" s="4"/>
      <c r="F7" s="84" t="s">
        <v>107</v>
      </c>
      <c r="G7" s="4"/>
      <c r="H7" s="84" t="s">
        <v>108</v>
      </c>
      <c r="I7" s="4"/>
      <c r="J7" s="84" t="s">
        <v>25</v>
      </c>
      <c r="L7" s="84" t="s">
        <v>118</v>
      </c>
      <c r="M7" s="4"/>
      <c r="N7" s="84" t="s">
        <v>107</v>
      </c>
      <c r="O7" s="4"/>
      <c r="P7" s="84" t="s">
        <v>108</v>
      </c>
      <c r="Q7" s="4"/>
      <c r="R7" s="84" t="s">
        <v>25</v>
      </c>
    </row>
    <row r="8" spans="1:18" s="3" customFormat="1" ht="36.75" customHeight="1" x14ac:dyDescent="0.35">
      <c r="A8" s="85"/>
      <c r="B8" s="85"/>
      <c r="D8" s="85"/>
      <c r="F8" s="85"/>
      <c r="H8" s="85"/>
      <c r="J8" s="85"/>
      <c r="L8" s="85"/>
      <c r="N8" s="85"/>
      <c r="P8" s="85"/>
      <c r="R8" s="85"/>
    </row>
    <row r="9" spans="1:18" s="7" customFormat="1" ht="51.75" customHeight="1" x14ac:dyDescent="0.2">
      <c r="A9" s="73" t="s">
        <v>119</v>
      </c>
      <c r="B9" s="73"/>
      <c r="D9" s="23">
        <v>0</v>
      </c>
      <c r="E9" s="13"/>
      <c r="F9" s="23">
        <v>0</v>
      </c>
      <c r="G9" s="13"/>
      <c r="H9" s="23">
        <v>0</v>
      </c>
      <c r="I9" s="13"/>
      <c r="J9" s="23">
        <v>0</v>
      </c>
      <c r="L9" s="8">
        <v>38151300294</v>
      </c>
      <c r="N9" s="23">
        <v>0</v>
      </c>
      <c r="P9" s="8">
        <v>10037948873</v>
      </c>
      <c r="R9" s="8">
        <v>48189249167</v>
      </c>
    </row>
    <row r="10" spans="1:18" s="7" customFormat="1" ht="51.75" customHeight="1" x14ac:dyDescent="0.2">
      <c r="A10" s="71" t="s">
        <v>59</v>
      </c>
      <c r="B10" s="71"/>
      <c r="D10" s="10">
        <v>94540951</v>
      </c>
      <c r="F10" s="10">
        <v>389217613</v>
      </c>
      <c r="H10" s="12">
        <v>0</v>
      </c>
      <c r="J10" s="10">
        <v>483758564</v>
      </c>
      <c r="L10" s="10">
        <v>579386072</v>
      </c>
      <c r="N10" s="10">
        <v>585525186</v>
      </c>
      <c r="P10" s="12">
        <v>0</v>
      </c>
      <c r="R10" s="10">
        <v>1164911258</v>
      </c>
    </row>
    <row r="11" spans="1:18" s="7" customFormat="1" ht="51.75" customHeight="1" x14ac:dyDescent="0.2">
      <c r="A11" s="67" t="s">
        <v>63</v>
      </c>
      <c r="B11" s="67"/>
      <c r="D11" s="15">
        <v>205631934</v>
      </c>
      <c r="F11" s="24">
        <v>0</v>
      </c>
      <c r="H11" s="24">
        <v>0</v>
      </c>
      <c r="J11" s="15">
        <v>205631934</v>
      </c>
      <c r="L11" s="15">
        <v>776222359</v>
      </c>
      <c r="N11" s="15">
        <v>13614905</v>
      </c>
      <c r="P11" s="24">
        <v>0</v>
      </c>
      <c r="R11" s="15">
        <v>789837264</v>
      </c>
    </row>
    <row r="12" spans="1:18" s="7" customFormat="1" ht="51.75" customHeight="1" x14ac:dyDescent="0.2">
      <c r="A12" s="70" t="s">
        <v>25</v>
      </c>
      <c r="B12" s="70"/>
      <c r="C12" s="28"/>
      <c r="D12" s="27">
        <v>300172885</v>
      </c>
      <c r="E12" s="28"/>
      <c r="F12" s="27">
        <v>389217613</v>
      </c>
      <c r="G12" s="28"/>
      <c r="H12" s="37">
        <v>0</v>
      </c>
      <c r="I12" s="28"/>
      <c r="J12" s="27">
        <v>689390498</v>
      </c>
      <c r="K12" s="28"/>
      <c r="L12" s="27">
        <v>39506908725</v>
      </c>
      <c r="M12" s="28"/>
      <c r="N12" s="27">
        <v>599140091</v>
      </c>
      <c r="O12" s="28"/>
      <c r="P12" s="27">
        <v>10037948873</v>
      </c>
      <c r="Q12" s="28"/>
      <c r="R12" s="27">
        <v>50143997689</v>
      </c>
    </row>
  </sheetData>
  <mergeCells count="19">
    <mergeCell ref="A11:B11"/>
    <mergeCell ref="A12:B12"/>
    <mergeCell ref="A1:R1"/>
    <mergeCell ref="A2:R2"/>
    <mergeCell ref="A3:R3"/>
    <mergeCell ref="B5:R5"/>
    <mergeCell ref="D6:J6"/>
    <mergeCell ref="L6:R6"/>
    <mergeCell ref="H7:H8"/>
    <mergeCell ref="F7:F8"/>
    <mergeCell ref="D7:D8"/>
    <mergeCell ref="A7:B8"/>
    <mergeCell ref="R7:R8"/>
    <mergeCell ref="P7:P8"/>
    <mergeCell ref="N7:N8"/>
    <mergeCell ref="L7:L8"/>
    <mergeCell ref="J7:J8"/>
    <mergeCell ref="A9:B9"/>
    <mergeCell ref="A10:B10"/>
  </mergeCells>
  <pageMargins left="0.39" right="0.39" top="0.39" bottom="0.39" header="0" footer="0"/>
  <pageSetup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صورت وضعیت </vt:lpstr>
      <vt:lpstr>سهام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 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حسن گودرزی</dc:creator>
  <dc:description/>
  <cp:lastModifiedBy>زهره رضایی</cp:lastModifiedBy>
  <dcterms:created xsi:type="dcterms:W3CDTF">2026-08-23T06:48:27Z</dcterms:created>
  <dcterms:modified xsi:type="dcterms:W3CDTF">2026-08-24T11:33:11Z</dcterms:modified>
</cp:coreProperties>
</file>